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nvironmental Specialist Position\Allocations\FY25\"/>
    </mc:Choice>
  </mc:AlternateContent>
  <workbookProtection workbookAlgorithmName="SHA-512" workbookHashValue="7Jjk6wshR9M5KJ8CkHZDqrfpna2oChoP+NAIJf/Qbh7A7eE0btWJTNKHI3T0Y3PBjkdozlLZPtNM8wV4qBedUg==" workbookSaltValue="ng+dSGY1RMO7GK1pMzhNCg==" workbookSpinCount="100000" lockStructure="1"/>
  <bookViews>
    <workbookView xWindow="3590" yWindow="120" windowWidth="13840" windowHeight="6180" firstSheet="1" activeTab="1"/>
  </bookViews>
  <sheets>
    <sheet name="PROPOSEDFY25" sheetId="7" state="hidden" r:id="rId1"/>
    <sheet name="FY25 Adv Alloc" sheetId="17" r:id="rId2"/>
    <sheet name="Needs_Request" sheetId="13" state="hidden" r:id="rId3"/>
  </sheets>
  <definedNames>
    <definedName name="_xlnm.Print_Area" localSheetId="2">Needs_Request!$A$1:$I$116</definedName>
    <definedName name="_xlnm.Print_Area" localSheetId="0">PROPOSEDFY25!$A$1:$V$116</definedName>
    <definedName name="_xlnm.Print_Titles" localSheetId="2">Needs_Request!$1:$1</definedName>
    <definedName name="_xlnm.Print_Titles" localSheetId="0">PROPOSEDFY25!$1:$1</definedName>
  </definedNames>
  <calcPr calcId="162913"/>
</workbook>
</file>

<file path=xl/calcChain.xml><?xml version="1.0" encoding="utf-8"?>
<calcChain xmlns="http://schemas.openxmlformats.org/spreadsheetml/2006/main">
  <c r="C13" i="17" l="1"/>
  <c r="A16" i="17" l="1"/>
  <c r="Q2" i="7" l="1"/>
  <c r="P116" i="7" l="1"/>
  <c r="Q116" i="7" s="1"/>
  <c r="P115" i="7"/>
  <c r="Q115" i="7" s="1"/>
  <c r="P114" i="7"/>
  <c r="P113" i="7"/>
  <c r="Q113" i="7" s="1"/>
  <c r="P112" i="7"/>
  <c r="Q112" i="7" s="1"/>
  <c r="P111" i="7"/>
  <c r="P110" i="7"/>
  <c r="Q110" i="7" s="1"/>
  <c r="P109" i="7"/>
  <c r="P108" i="7"/>
  <c r="Q108" i="7" s="1"/>
  <c r="P107" i="7"/>
  <c r="Q107" i="7" s="1"/>
  <c r="P106" i="7"/>
  <c r="Q106" i="7" s="1"/>
  <c r="P105" i="7"/>
  <c r="P104" i="7"/>
  <c r="Q104" i="7" s="1"/>
  <c r="P103" i="7"/>
  <c r="Q103" i="7" s="1"/>
  <c r="P102" i="7"/>
  <c r="Q102" i="7" s="1"/>
  <c r="P101" i="7"/>
  <c r="P100" i="7"/>
  <c r="Q100" i="7" s="1"/>
  <c r="P99" i="7"/>
  <c r="Q99" i="7" s="1"/>
  <c r="P98" i="7"/>
  <c r="Q98" i="7" s="1"/>
  <c r="P97" i="7"/>
  <c r="Q97" i="7" s="1"/>
  <c r="P96" i="7"/>
  <c r="P95" i="7"/>
  <c r="Q95" i="7" s="1"/>
  <c r="P94" i="7"/>
  <c r="Q94" i="7" s="1"/>
  <c r="P93" i="7"/>
  <c r="Q93" i="7" s="1"/>
  <c r="P92" i="7"/>
  <c r="Q92" i="7" s="1"/>
  <c r="P91" i="7"/>
  <c r="P90" i="7"/>
  <c r="Q90" i="7" s="1"/>
  <c r="P89" i="7"/>
  <c r="Q89" i="7" s="1"/>
  <c r="P88" i="7"/>
  <c r="P87" i="7"/>
  <c r="Q87" i="7" s="1"/>
  <c r="P86" i="7"/>
  <c r="Q86" i="7" s="1"/>
  <c r="P85" i="7"/>
  <c r="Q85" i="7" s="1"/>
  <c r="P84" i="7"/>
  <c r="Q84" i="7" s="1"/>
  <c r="P83" i="7"/>
  <c r="Q83" i="7" s="1"/>
  <c r="P82" i="7"/>
  <c r="Q82" i="7" s="1"/>
  <c r="P81" i="7"/>
  <c r="Q81" i="7" s="1"/>
  <c r="P80" i="7"/>
  <c r="P79" i="7"/>
  <c r="Q79" i="7" s="1"/>
  <c r="P78" i="7"/>
  <c r="Q78" i="7" s="1"/>
  <c r="P77" i="7"/>
  <c r="Q77" i="7" s="1"/>
  <c r="P76" i="7"/>
  <c r="P75" i="7"/>
  <c r="Q75" i="7" s="1"/>
  <c r="P74" i="7"/>
  <c r="P73" i="7"/>
  <c r="Q73" i="7" s="1"/>
  <c r="P72" i="7"/>
  <c r="Q72" i="7" s="1"/>
  <c r="P71" i="7"/>
  <c r="P70" i="7"/>
  <c r="Q70" i="7" s="1"/>
  <c r="P69" i="7"/>
  <c r="Q69" i="7" s="1"/>
  <c r="P68" i="7"/>
  <c r="Q68" i="7" s="1"/>
  <c r="P67" i="7"/>
  <c r="Q67" i="7" s="1"/>
  <c r="P66" i="7"/>
  <c r="Q66" i="7" s="1"/>
  <c r="P65" i="7"/>
  <c r="P64" i="7"/>
  <c r="Q64" i="7" s="1"/>
  <c r="P63" i="7"/>
  <c r="Q63" i="7" s="1"/>
  <c r="P62" i="7"/>
  <c r="Q62" i="7" s="1"/>
  <c r="P61" i="7"/>
  <c r="Q61" i="7" s="1"/>
  <c r="P60" i="7"/>
  <c r="P59" i="7"/>
  <c r="Q59" i="7" s="1"/>
  <c r="P58" i="7"/>
  <c r="Q58" i="7" s="1"/>
  <c r="P57" i="7"/>
  <c r="Q57" i="7" s="1"/>
  <c r="P56" i="7"/>
  <c r="Q56" i="7" s="1"/>
  <c r="P55" i="7"/>
  <c r="P54" i="7"/>
  <c r="P53" i="7"/>
  <c r="P52" i="7"/>
  <c r="Q52" i="7" s="1"/>
  <c r="P51" i="7"/>
  <c r="Q51" i="7" s="1"/>
  <c r="P50" i="7"/>
  <c r="Q50" i="7" s="1"/>
  <c r="P49" i="7"/>
  <c r="Q49" i="7" s="1"/>
  <c r="P48" i="7"/>
  <c r="P47" i="7"/>
  <c r="Q47" i="7" s="1"/>
  <c r="P46" i="7"/>
  <c r="Q46" i="7" s="1"/>
  <c r="P45" i="7"/>
  <c r="Q45" i="7" s="1"/>
  <c r="P44" i="7"/>
  <c r="Q44" i="7" s="1"/>
  <c r="P43" i="7"/>
  <c r="Q43" i="7" s="1"/>
  <c r="P42" i="7"/>
  <c r="Q42" i="7" s="1"/>
  <c r="P41" i="7"/>
  <c r="Q41" i="7" s="1"/>
  <c r="P40" i="7"/>
  <c r="Q40" i="7" s="1"/>
  <c r="P39" i="7"/>
  <c r="Q39" i="7" s="1"/>
  <c r="P38" i="7"/>
  <c r="Q38" i="7" s="1"/>
  <c r="P37" i="7"/>
  <c r="P36" i="7"/>
  <c r="Q36" i="7" s="1"/>
  <c r="P35" i="7"/>
  <c r="P34" i="7"/>
  <c r="Q34" i="7" s="1"/>
  <c r="P33" i="7"/>
  <c r="P32" i="7"/>
  <c r="Q32" i="7" s="1"/>
  <c r="P31" i="7"/>
  <c r="Q31" i="7" s="1"/>
  <c r="P30" i="7"/>
  <c r="Q30" i="7" s="1"/>
  <c r="P29" i="7"/>
  <c r="Q29" i="7" s="1"/>
  <c r="P28" i="7"/>
  <c r="P27" i="7"/>
  <c r="P26" i="7"/>
  <c r="Q26" i="7" s="1"/>
  <c r="P25" i="7"/>
  <c r="Q25" i="7" s="1"/>
  <c r="P24" i="7"/>
  <c r="Q24" i="7" s="1"/>
  <c r="P23" i="7"/>
  <c r="P22" i="7"/>
  <c r="P21" i="7"/>
  <c r="Q21" i="7" s="1"/>
  <c r="P20" i="7"/>
  <c r="P19" i="7"/>
  <c r="Q19" i="7" s="1"/>
  <c r="P18" i="7"/>
  <c r="Q18" i="7" s="1"/>
  <c r="P17" i="7"/>
  <c r="Q17" i="7" s="1"/>
  <c r="P16" i="7"/>
  <c r="Q16" i="7" s="1"/>
  <c r="P15" i="7"/>
  <c r="Q15" i="7" s="1"/>
  <c r="P14" i="7"/>
  <c r="Q14" i="7" s="1"/>
  <c r="P13" i="7"/>
  <c r="Q13" i="7" s="1"/>
  <c r="P12" i="7"/>
  <c r="P11" i="7"/>
  <c r="P10" i="7"/>
  <c r="P9" i="7"/>
  <c r="P8" i="7"/>
  <c r="Q8" i="7" s="1"/>
  <c r="P7" i="7"/>
  <c r="P6" i="7"/>
  <c r="P5" i="7"/>
  <c r="Q5" i="7" s="1"/>
  <c r="P4" i="7"/>
  <c r="Q4" i="7" s="1"/>
  <c r="P3" i="7"/>
  <c r="Q88" i="7" l="1"/>
  <c r="Q71" i="7"/>
  <c r="Q23" i="7"/>
  <c r="Q10" i="7"/>
  <c r="Q9" i="7"/>
  <c r="Q3" i="7"/>
  <c r="Q111" i="7"/>
  <c r="Q101" i="7"/>
  <c r="Q96" i="7"/>
  <c r="Q91" i="7"/>
  <c r="Q76" i="7"/>
  <c r="Q74" i="7"/>
  <c r="Q65" i="7"/>
  <c r="Q60" i="7"/>
  <c r="Q55" i="7"/>
  <c r="Q54" i="7"/>
  <c r="Q53" i="7"/>
  <c r="Q37" i="7"/>
  <c r="Q33" i="7"/>
  <c r="Q28" i="7"/>
  <c r="Q27" i="7"/>
  <c r="Q22" i="7"/>
  <c r="Q12" i="7"/>
  <c r="Q114" i="7"/>
  <c r="Q109" i="7"/>
  <c r="Q105" i="7"/>
  <c r="Q80" i="7"/>
  <c r="Q48" i="7"/>
  <c r="Q35" i="7"/>
  <c r="Q20" i="7"/>
  <c r="Q11" i="7"/>
  <c r="Q7" i="7"/>
  <c r="Q6" i="7"/>
  <c r="P2" i="7"/>
  <c r="Q117" i="7" l="1"/>
  <c r="R117" i="13" l="1"/>
  <c r="Q117" i="13"/>
  <c r="P117" i="13"/>
  <c r="O117" i="13"/>
  <c r="N117" i="13"/>
  <c r="M117" i="13"/>
  <c r="I117" i="13"/>
  <c r="H117" i="13"/>
  <c r="G117" i="13"/>
  <c r="F117" i="13"/>
  <c r="E117" i="13"/>
  <c r="D117" i="13"/>
  <c r="C117" i="13"/>
  <c r="L116" i="13"/>
  <c r="B116" i="13"/>
  <c r="J116" i="13" s="1"/>
  <c r="L115" i="13"/>
  <c r="B115" i="13"/>
  <c r="J115" i="13" s="1"/>
  <c r="L114" i="13"/>
  <c r="B114" i="13"/>
  <c r="J114" i="13" s="1"/>
  <c r="L113" i="13"/>
  <c r="B113" i="13"/>
  <c r="J113" i="13" s="1"/>
  <c r="L112" i="13"/>
  <c r="B112" i="13"/>
  <c r="J112" i="13" s="1"/>
  <c r="L111" i="13"/>
  <c r="B111" i="13"/>
  <c r="J111" i="13" s="1"/>
  <c r="L110" i="13"/>
  <c r="B110" i="13"/>
  <c r="J110" i="13" s="1"/>
  <c r="L109" i="13"/>
  <c r="B109" i="13"/>
  <c r="J109" i="13" s="1"/>
  <c r="L108" i="13"/>
  <c r="B108" i="13"/>
  <c r="J108" i="13" s="1"/>
  <c r="L107" i="13"/>
  <c r="B107" i="13"/>
  <c r="J107" i="13" s="1"/>
  <c r="L106" i="13"/>
  <c r="B106" i="13"/>
  <c r="J106" i="13" s="1"/>
  <c r="L105" i="13"/>
  <c r="B105" i="13"/>
  <c r="J105" i="13" s="1"/>
  <c r="L104" i="13"/>
  <c r="B104" i="13"/>
  <c r="J104" i="13" s="1"/>
  <c r="L103" i="13"/>
  <c r="B103" i="13"/>
  <c r="J103" i="13" s="1"/>
  <c r="L102" i="13"/>
  <c r="B102" i="13"/>
  <c r="J102" i="13" s="1"/>
  <c r="L101" i="13"/>
  <c r="B101" i="13"/>
  <c r="J101" i="13" s="1"/>
  <c r="L100" i="13"/>
  <c r="B100" i="13"/>
  <c r="J100" i="13" s="1"/>
  <c r="L99" i="13"/>
  <c r="B99" i="13"/>
  <c r="J99" i="13" s="1"/>
  <c r="L98" i="13"/>
  <c r="B98" i="13"/>
  <c r="J98" i="13" s="1"/>
  <c r="L97" i="13"/>
  <c r="B97" i="13"/>
  <c r="J97" i="13" s="1"/>
  <c r="L96" i="13"/>
  <c r="B96" i="13"/>
  <c r="J96" i="13" s="1"/>
  <c r="L95" i="13"/>
  <c r="B95" i="13"/>
  <c r="J95" i="13" s="1"/>
  <c r="L94" i="13"/>
  <c r="B94" i="13"/>
  <c r="J94" i="13" s="1"/>
  <c r="L93" i="13"/>
  <c r="B93" i="13"/>
  <c r="J93" i="13" s="1"/>
  <c r="L92" i="13"/>
  <c r="B92" i="13"/>
  <c r="J92" i="13" s="1"/>
  <c r="L91" i="13"/>
  <c r="B91" i="13"/>
  <c r="J91" i="13" s="1"/>
  <c r="L90" i="13"/>
  <c r="B90" i="13"/>
  <c r="J90" i="13" s="1"/>
  <c r="L89" i="13"/>
  <c r="B89" i="13"/>
  <c r="J89" i="13" s="1"/>
  <c r="L88" i="13"/>
  <c r="B88" i="13"/>
  <c r="J88" i="13" s="1"/>
  <c r="L87" i="13"/>
  <c r="B87" i="13"/>
  <c r="J87" i="13" s="1"/>
  <c r="L86" i="13"/>
  <c r="B86" i="13"/>
  <c r="J86" i="13" s="1"/>
  <c r="L85" i="13"/>
  <c r="B85" i="13"/>
  <c r="J85" i="13" s="1"/>
  <c r="L84" i="13"/>
  <c r="B84" i="13"/>
  <c r="J84" i="13" s="1"/>
  <c r="L83" i="13"/>
  <c r="B83" i="13"/>
  <c r="J83" i="13" s="1"/>
  <c r="L82" i="13"/>
  <c r="B82" i="13"/>
  <c r="J82" i="13" s="1"/>
  <c r="L81" i="13"/>
  <c r="B81" i="13"/>
  <c r="J81" i="13" s="1"/>
  <c r="L80" i="13"/>
  <c r="B80" i="13"/>
  <c r="J80" i="13" s="1"/>
  <c r="L79" i="13"/>
  <c r="B79" i="13"/>
  <c r="J79" i="13" s="1"/>
  <c r="L78" i="13"/>
  <c r="B78" i="13"/>
  <c r="J78" i="13" s="1"/>
  <c r="L77" i="13"/>
  <c r="B77" i="13"/>
  <c r="J77" i="13" s="1"/>
  <c r="L76" i="13"/>
  <c r="B76" i="13"/>
  <c r="J76" i="13" s="1"/>
  <c r="L75" i="13"/>
  <c r="B75" i="13"/>
  <c r="J75" i="13" s="1"/>
  <c r="L74" i="13"/>
  <c r="B74" i="13"/>
  <c r="J74" i="13" s="1"/>
  <c r="L73" i="13"/>
  <c r="B73" i="13"/>
  <c r="J73" i="13" s="1"/>
  <c r="L72" i="13"/>
  <c r="B72" i="13"/>
  <c r="J72" i="13" s="1"/>
  <c r="L71" i="13"/>
  <c r="B71" i="13"/>
  <c r="J71" i="13" s="1"/>
  <c r="L70" i="13"/>
  <c r="B70" i="13"/>
  <c r="J70" i="13" s="1"/>
  <c r="L69" i="13"/>
  <c r="B69" i="13"/>
  <c r="J69" i="13" s="1"/>
  <c r="L68" i="13"/>
  <c r="B68" i="13"/>
  <c r="J68" i="13" s="1"/>
  <c r="L67" i="13"/>
  <c r="B67" i="13"/>
  <c r="J67" i="13" s="1"/>
  <c r="L66" i="13"/>
  <c r="B66" i="13"/>
  <c r="J66" i="13" s="1"/>
  <c r="L65" i="13"/>
  <c r="B65" i="13"/>
  <c r="J65" i="13" s="1"/>
  <c r="L64" i="13"/>
  <c r="B64" i="13"/>
  <c r="J64" i="13" s="1"/>
  <c r="L63" i="13"/>
  <c r="B63" i="13"/>
  <c r="J63" i="13" s="1"/>
  <c r="L62" i="13"/>
  <c r="B62" i="13"/>
  <c r="J62" i="13" s="1"/>
  <c r="L61" i="13"/>
  <c r="B61" i="13"/>
  <c r="J61" i="13" s="1"/>
  <c r="L60" i="13"/>
  <c r="B60" i="13"/>
  <c r="J60" i="13" s="1"/>
  <c r="L59" i="13"/>
  <c r="B59" i="13"/>
  <c r="J59" i="13" s="1"/>
  <c r="L58" i="13"/>
  <c r="B58" i="13"/>
  <c r="J58" i="13" s="1"/>
  <c r="L57" i="13"/>
  <c r="B57" i="13"/>
  <c r="J57" i="13" s="1"/>
  <c r="L56" i="13"/>
  <c r="B56" i="13"/>
  <c r="J56" i="13" s="1"/>
  <c r="L55" i="13"/>
  <c r="B55" i="13"/>
  <c r="J55" i="13" s="1"/>
  <c r="L54" i="13"/>
  <c r="B54" i="13"/>
  <c r="J54" i="13" s="1"/>
  <c r="L53" i="13"/>
  <c r="B53" i="13"/>
  <c r="J53" i="13" s="1"/>
  <c r="L52" i="13"/>
  <c r="B52" i="13"/>
  <c r="J52" i="13" s="1"/>
  <c r="L51" i="13"/>
  <c r="B51" i="13"/>
  <c r="J51" i="13" s="1"/>
  <c r="L50" i="13"/>
  <c r="B50" i="13"/>
  <c r="J50" i="13" s="1"/>
  <c r="L49" i="13"/>
  <c r="B49" i="13"/>
  <c r="J49" i="13" s="1"/>
  <c r="L48" i="13"/>
  <c r="B48" i="13"/>
  <c r="J48" i="13" s="1"/>
  <c r="L47" i="13"/>
  <c r="B47" i="13"/>
  <c r="J47" i="13" s="1"/>
  <c r="L46" i="13"/>
  <c r="B46" i="13"/>
  <c r="J46" i="13" s="1"/>
  <c r="L45" i="13"/>
  <c r="B45" i="13"/>
  <c r="J45" i="13" s="1"/>
  <c r="L44" i="13"/>
  <c r="B44" i="13"/>
  <c r="J44" i="13" s="1"/>
  <c r="L43" i="13"/>
  <c r="B43" i="13"/>
  <c r="J43" i="13" s="1"/>
  <c r="L42" i="13"/>
  <c r="B42" i="13"/>
  <c r="J42" i="13" s="1"/>
  <c r="L41" i="13"/>
  <c r="B41" i="13"/>
  <c r="J41" i="13" s="1"/>
  <c r="L40" i="13"/>
  <c r="B40" i="13"/>
  <c r="J40" i="13" s="1"/>
  <c r="L39" i="13"/>
  <c r="B39" i="13"/>
  <c r="J39" i="13" s="1"/>
  <c r="L38" i="13"/>
  <c r="B38" i="13"/>
  <c r="J38" i="13" s="1"/>
  <c r="L37" i="13"/>
  <c r="B37" i="13"/>
  <c r="J37" i="13" s="1"/>
  <c r="L36" i="13"/>
  <c r="B36" i="13"/>
  <c r="J36" i="13" s="1"/>
  <c r="L35" i="13"/>
  <c r="B35" i="13"/>
  <c r="J35" i="13" s="1"/>
  <c r="L34" i="13"/>
  <c r="B34" i="13"/>
  <c r="J34" i="13" s="1"/>
  <c r="L33" i="13"/>
  <c r="B33" i="13"/>
  <c r="J33" i="13" s="1"/>
  <c r="L32" i="13"/>
  <c r="B32" i="13"/>
  <c r="J32" i="13" s="1"/>
  <c r="L31" i="13"/>
  <c r="B31" i="13"/>
  <c r="J31" i="13" s="1"/>
  <c r="L30" i="13"/>
  <c r="B30" i="13"/>
  <c r="J30" i="13" s="1"/>
  <c r="L29" i="13"/>
  <c r="B29" i="13"/>
  <c r="J29" i="13" s="1"/>
  <c r="L28" i="13"/>
  <c r="B28" i="13"/>
  <c r="J28" i="13" s="1"/>
  <c r="L27" i="13"/>
  <c r="B27" i="13"/>
  <c r="J27" i="13" s="1"/>
  <c r="L26" i="13"/>
  <c r="B26" i="13"/>
  <c r="J26" i="13" s="1"/>
  <c r="L25" i="13"/>
  <c r="B25" i="13"/>
  <c r="J25" i="13" s="1"/>
  <c r="L24" i="13"/>
  <c r="B24" i="13"/>
  <c r="J24" i="13" s="1"/>
  <c r="L23" i="13"/>
  <c r="B23" i="13"/>
  <c r="J23" i="13" s="1"/>
  <c r="L22" i="13"/>
  <c r="B22" i="13"/>
  <c r="J22" i="13" s="1"/>
  <c r="L21" i="13"/>
  <c r="B21" i="13"/>
  <c r="J21" i="13" s="1"/>
  <c r="L20" i="13"/>
  <c r="B20" i="13"/>
  <c r="J20" i="13" s="1"/>
  <c r="L19" i="13"/>
  <c r="B19" i="13"/>
  <c r="J19" i="13" s="1"/>
  <c r="L18" i="13"/>
  <c r="B18" i="13"/>
  <c r="J18" i="13" s="1"/>
  <c r="L17" i="13"/>
  <c r="B17" i="13"/>
  <c r="J17" i="13" s="1"/>
  <c r="L16" i="13"/>
  <c r="B16" i="13"/>
  <c r="J16" i="13" s="1"/>
  <c r="L15" i="13"/>
  <c r="B15" i="13"/>
  <c r="J15" i="13" s="1"/>
  <c r="L14" i="13"/>
  <c r="B14" i="13"/>
  <c r="J14" i="13" s="1"/>
  <c r="L13" i="13"/>
  <c r="B13" i="13"/>
  <c r="J13" i="13" s="1"/>
  <c r="L12" i="13"/>
  <c r="B12" i="13"/>
  <c r="J12" i="13" s="1"/>
  <c r="L11" i="13"/>
  <c r="B11" i="13"/>
  <c r="J11" i="13" s="1"/>
  <c r="L10" i="13"/>
  <c r="B10" i="13"/>
  <c r="J10" i="13" s="1"/>
  <c r="L9" i="13"/>
  <c r="B9" i="13"/>
  <c r="J9" i="13" s="1"/>
  <c r="L8" i="13"/>
  <c r="B8" i="13"/>
  <c r="J8" i="13" s="1"/>
  <c r="L7" i="13"/>
  <c r="B7" i="13"/>
  <c r="J7" i="13" s="1"/>
  <c r="L6" i="13"/>
  <c r="B6" i="13"/>
  <c r="J6" i="13" s="1"/>
  <c r="L5" i="13"/>
  <c r="B5" i="13"/>
  <c r="J5" i="13" s="1"/>
  <c r="L4" i="13"/>
  <c r="B4" i="13"/>
  <c r="J4" i="13" s="1"/>
  <c r="L3" i="13"/>
  <c r="B3" i="13"/>
  <c r="J3" i="13" s="1"/>
  <c r="S2" i="13"/>
  <c r="R2" i="13"/>
  <c r="Q2" i="13"/>
  <c r="P2" i="13"/>
  <c r="O2" i="13"/>
  <c r="N2" i="13"/>
  <c r="M2" i="13"/>
  <c r="K2" i="13"/>
  <c r="I2" i="13"/>
  <c r="H2" i="13"/>
  <c r="G2" i="13"/>
  <c r="F2" i="13"/>
  <c r="E2" i="13"/>
  <c r="D2" i="13"/>
  <c r="C2" i="13"/>
  <c r="L2" i="13" l="1"/>
  <c r="J2" i="13"/>
  <c r="B2" i="13"/>
  <c r="O2" i="7" l="1"/>
  <c r="N2" i="7"/>
  <c r="M2" i="7"/>
  <c r="L2" i="7"/>
  <c r="K2" i="7"/>
  <c r="D13" i="17" l="1"/>
  <c r="A2" i="17"/>
  <c r="V60" i="7" l="1"/>
  <c r="V46" i="7"/>
  <c r="V27" i="7"/>
  <c r="V26" i="7"/>
  <c r="V19" i="7"/>
  <c r="V115" i="7"/>
  <c r="V4" i="7"/>
  <c r="V82" i="7"/>
  <c r="V99" i="7"/>
  <c r="V80" i="7"/>
  <c r="V76" i="7" l="1"/>
  <c r="V40" i="7"/>
  <c r="V42" i="7"/>
  <c r="V56" i="7"/>
  <c r="V108" i="7"/>
  <c r="V49" i="7"/>
  <c r="V37" i="7"/>
  <c r="V88" i="7"/>
  <c r="V59" i="7"/>
  <c r="V8" i="7"/>
  <c r="V72" i="7"/>
  <c r="V92" i="7"/>
  <c r="V20" i="7"/>
  <c r="V64" i="7"/>
  <c r="V31" i="7"/>
  <c r="V68" i="7"/>
  <c r="V91" i="7"/>
  <c r="V16" i="7"/>
  <c r="V67" i="7"/>
  <c r="V105" i="7"/>
  <c r="V51" i="7"/>
  <c r="V53" i="7"/>
  <c r="V83" i="7"/>
  <c r="V12" i="7"/>
  <c r="V43" i="7"/>
  <c r="V104" i="7"/>
  <c r="V11" i="7"/>
  <c r="V55" i="7"/>
  <c r="V107" i="7"/>
  <c r="V96" i="7"/>
  <c r="V75" i="7"/>
  <c r="V73" i="7"/>
  <c r="V84" i="7"/>
  <c r="V35" i="7"/>
  <c r="V100" i="7"/>
  <c r="V3" i="7"/>
  <c r="B12" i="17"/>
  <c r="V5" i="7"/>
  <c r="V61" i="7"/>
  <c r="V62" i="7"/>
  <c r="V54" i="7"/>
  <c r="V65" i="7"/>
  <c r="V85" i="7"/>
  <c r="V69" i="7"/>
  <c r="V94" i="7"/>
  <c r="V6" i="7"/>
  <c r="V74" i="7"/>
  <c r="V58" i="7"/>
  <c r="V33" i="7"/>
  <c r="V50" i="7"/>
  <c r="V13" i="7" l="1"/>
  <c r="V110" i="7"/>
  <c r="V22" i="7"/>
  <c r="V25" i="7"/>
  <c r="V15" i="7"/>
  <c r="V34" i="7"/>
  <c r="V18" i="7"/>
  <c r="V10" i="7"/>
  <c r="V7" i="7"/>
  <c r="V44" i="7"/>
  <c r="V90" i="7"/>
  <c r="V38" i="7"/>
  <c r="V79" i="7"/>
  <c r="V106" i="7"/>
  <c r="V109" i="7"/>
  <c r="V111" i="7"/>
  <c r="V14" i="7"/>
  <c r="V70" i="7"/>
  <c r="V102" i="7"/>
  <c r="V47" i="7"/>
  <c r="V24" i="7"/>
  <c r="V63" i="7"/>
  <c r="V36" i="7"/>
  <c r="V77" i="7"/>
  <c r="V114" i="7"/>
  <c r="V29" i="7"/>
  <c r="V71" i="7"/>
  <c r="V48" i="7"/>
  <c r="V45" i="7"/>
  <c r="V97" i="7"/>
  <c r="V93" i="7"/>
  <c r="V103" i="7"/>
  <c r="V52" i="7"/>
  <c r="V57" i="7"/>
  <c r="V81" i="7"/>
  <c r="V89" i="7"/>
  <c r="V21" i="7"/>
  <c r="V41" i="7"/>
  <c r="V17" i="7"/>
  <c r="V30" i="7"/>
  <c r="V113" i="7"/>
  <c r="V32" i="7"/>
  <c r="V116" i="7"/>
  <c r="V87" i="7"/>
  <c r="V98" i="7"/>
  <c r="V101" i="7"/>
  <c r="V86" i="7"/>
  <c r="V112" i="7"/>
  <c r="V95" i="7"/>
  <c r="V23" i="7"/>
  <c r="V78" i="7"/>
  <c r="B8" i="17"/>
  <c r="V28" i="7"/>
  <c r="S20" i="7"/>
  <c r="S24" i="7"/>
  <c r="S26" i="7"/>
  <c r="S30" i="7"/>
  <c r="S36" i="7"/>
  <c r="S44" i="7"/>
  <c r="S60" i="7"/>
  <c r="S68" i="7"/>
  <c r="S76" i="7"/>
  <c r="S88" i="7"/>
  <c r="S96" i="7"/>
  <c r="S112" i="7"/>
  <c r="T65" i="7"/>
  <c r="T99" i="7"/>
  <c r="R76" i="7"/>
  <c r="S25" i="7"/>
  <c r="S27" i="7"/>
  <c r="S29" i="7"/>
  <c r="S31" i="7"/>
  <c r="S85" i="7"/>
  <c r="S89" i="7"/>
  <c r="S109" i="7"/>
  <c r="T46" i="7"/>
  <c r="T50" i="7"/>
  <c r="T60" i="7"/>
  <c r="S22" i="7"/>
  <c r="S28" i="7"/>
  <c r="S32" i="7"/>
  <c r="S40" i="7"/>
  <c r="S48" i="7"/>
  <c r="S56" i="7"/>
  <c r="S64" i="7"/>
  <c r="S84" i="7"/>
  <c r="S92" i="7"/>
  <c r="S100" i="7"/>
  <c r="S108" i="7"/>
  <c r="S116" i="7"/>
  <c r="T69" i="7"/>
  <c r="T115" i="7"/>
  <c r="R80" i="7"/>
  <c r="R65" i="7"/>
  <c r="R69" i="7"/>
  <c r="R115" i="7"/>
  <c r="S23" i="7"/>
  <c r="R61" i="7" l="1"/>
  <c r="R67" i="7"/>
  <c r="I2" i="7"/>
  <c r="R59" i="7"/>
  <c r="B6" i="17"/>
  <c r="S110" i="7"/>
  <c r="S72" i="7"/>
  <c r="S101" i="7"/>
  <c r="S52" i="7"/>
  <c r="R100" i="7"/>
  <c r="R99" i="7"/>
  <c r="R97" i="7"/>
  <c r="R37" i="7"/>
  <c r="R56" i="7"/>
  <c r="R40" i="7"/>
  <c r="B10" i="17"/>
  <c r="V9" i="7"/>
  <c r="V66" i="7"/>
  <c r="V39" i="7"/>
  <c r="S38" i="7"/>
  <c r="S102" i="7"/>
  <c r="S66" i="7"/>
  <c r="S6" i="7"/>
  <c r="S45" i="7"/>
  <c r="S115" i="7"/>
  <c r="S79" i="7"/>
  <c r="S15" i="7"/>
  <c r="R5" i="7"/>
  <c r="T107" i="7"/>
  <c r="S12" i="7"/>
  <c r="S98" i="7"/>
  <c r="S62" i="7"/>
  <c r="S71" i="7"/>
  <c r="S43" i="7"/>
  <c r="S111" i="7"/>
  <c r="S77" i="7"/>
  <c r="S9" i="7"/>
  <c r="R74" i="7"/>
  <c r="R107" i="7"/>
  <c r="S10" i="7"/>
  <c r="S94" i="7"/>
  <c r="S78" i="7"/>
  <c r="S58" i="7"/>
  <c r="S34" i="7"/>
  <c r="S67" i="7"/>
  <c r="S53" i="7"/>
  <c r="S39" i="7"/>
  <c r="S7" i="7"/>
  <c r="S107" i="7"/>
  <c r="S87" i="7"/>
  <c r="S35" i="7"/>
  <c r="S61" i="7"/>
  <c r="T80" i="7"/>
  <c r="S75" i="7"/>
  <c r="S86" i="7"/>
  <c r="S50" i="7"/>
  <c r="S59" i="7"/>
  <c r="S17" i="7"/>
  <c r="S99" i="7"/>
  <c r="S47" i="7"/>
  <c r="T74" i="7"/>
  <c r="S55" i="7"/>
  <c r="S82" i="7"/>
  <c r="S42" i="7"/>
  <c r="S57" i="7"/>
  <c r="S13" i="7"/>
  <c r="S95" i="7"/>
  <c r="S41" i="7"/>
  <c r="S114" i="7"/>
  <c r="T5" i="7"/>
  <c r="T56" i="7"/>
  <c r="S4" i="7"/>
  <c r="S106" i="7"/>
  <c r="S90" i="7"/>
  <c r="S70" i="7"/>
  <c r="S49" i="7"/>
  <c r="S33" i="7"/>
  <c r="S83" i="7"/>
  <c r="S65" i="7"/>
  <c r="R50" i="7"/>
  <c r="S51" i="7"/>
  <c r="R46" i="7" l="1"/>
  <c r="R25" i="7"/>
  <c r="R26" i="7"/>
  <c r="R105" i="7"/>
  <c r="R47" i="7"/>
  <c r="R85" i="7"/>
  <c r="R60" i="7"/>
  <c r="U72" i="7"/>
  <c r="U100" i="7"/>
  <c r="U44" i="7"/>
  <c r="R81" i="7"/>
  <c r="U112" i="7"/>
  <c r="B11" i="17"/>
  <c r="B7" i="17"/>
  <c r="B9" i="17"/>
  <c r="R114" i="7"/>
  <c r="R58" i="7"/>
  <c r="R104" i="7"/>
  <c r="R15" i="7"/>
  <c r="R9" i="7"/>
  <c r="U56" i="7"/>
  <c r="U80" i="7"/>
  <c r="U28" i="7"/>
  <c r="U96" i="7"/>
  <c r="U24" i="7"/>
  <c r="U40" i="7"/>
  <c r="U68" i="7"/>
  <c r="U104" i="7"/>
  <c r="U25" i="7"/>
  <c r="U20" i="7"/>
  <c r="U60" i="7"/>
  <c r="U116" i="7"/>
  <c r="U64" i="7"/>
  <c r="U108" i="7"/>
  <c r="U8" i="7"/>
  <c r="U12" i="7"/>
  <c r="U92" i="7"/>
  <c r="U84" i="7"/>
  <c r="U16" i="7"/>
  <c r="U32" i="7"/>
  <c r="U52" i="7"/>
  <c r="U88" i="7"/>
  <c r="U103" i="7"/>
  <c r="U13" i="7"/>
  <c r="U36" i="7"/>
  <c r="U76" i="7"/>
  <c r="U48" i="7"/>
  <c r="T47" i="7"/>
  <c r="T59" i="7"/>
  <c r="T12" i="7"/>
  <c r="T32" i="7"/>
  <c r="T52" i="7"/>
  <c r="T90" i="7"/>
  <c r="T108" i="7"/>
  <c r="T36" i="7"/>
  <c r="T70" i="7"/>
  <c r="T114" i="7"/>
  <c r="T20" i="7"/>
  <c r="T48" i="7"/>
  <c r="T98" i="7"/>
  <c r="T61" i="7"/>
  <c r="T14" i="7"/>
  <c r="T34" i="7"/>
  <c r="T54" i="7"/>
  <c r="T82" i="7"/>
  <c r="T102" i="7"/>
  <c r="T8" i="7"/>
  <c r="T28" i="7"/>
  <c r="T86" i="7"/>
  <c r="T10" i="7"/>
  <c r="T64" i="7"/>
  <c r="T106" i="7"/>
  <c r="T76" i="7"/>
  <c r="T97" i="7"/>
  <c r="T22" i="7"/>
  <c r="T40" i="7"/>
  <c r="T66" i="7"/>
  <c r="T100" i="7"/>
  <c r="T71" i="7"/>
  <c r="T62" i="7"/>
  <c r="T96" i="7"/>
  <c r="T89" i="7"/>
  <c r="T30" i="7"/>
  <c r="T72" i="7"/>
  <c r="T116" i="7"/>
  <c r="T24" i="7"/>
  <c r="T42" i="7"/>
  <c r="T68" i="7"/>
  <c r="T92" i="7"/>
  <c r="T110" i="7"/>
  <c r="T18" i="7"/>
  <c r="T44" i="7"/>
  <c r="T104" i="7"/>
  <c r="T38" i="7"/>
  <c r="T88" i="7"/>
  <c r="S105" i="7"/>
  <c r="S11" i="7"/>
  <c r="S91" i="7"/>
  <c r="S73" i="7"/>
  <c r="S21" i="7"/>
  <c r="S8" i="7"/>
  <c r="S113" i="7"/>
  <c r="S16" i="7"/>
  <c r="S14" i="7"/>
  <c r="S63" i="7"/>
  <c r="S103" i="7"/>
  <c r="S37" i="7"/>
  <c r="S81" i="7"/>
  <c r="S46" i="7"/>
  <c r="R88" i="7"/>
  <c r="R33" i="7"/>
  <c r="R52" i="7"/>
  <c r="R109" i="7"/>
  <c r="R31" i="7"/>
  <c r="R111" i="7"/>
  <c r="R92" i="7"/>
  <c r="R11" i="7"/>
  <c r="R45" i="7"/>
  <c r="R93" i="7"/>
  <c r="R28" i="7"/>
  <c r="R86" i="7"/>
  <c r="R7" i="7"/>
  <c r="R101" i="7"/>
  <c r="R62" i="7"/>
  <c r="R108" i="7"/>
  <c r="R49" i="7"/>
  <c r="R14" i="7"/>
  <c r="R41" i="7"/>
  <c r="R16" i="7"/>
  <c r="R6" i="7"/>
  <c r="R116" i="7"/>
  <c r="R79" i="7"/>
  <c r="R75" i="7"/>
  <c r="R48" i="7"/>
  <c r="R53" i="7"/>
  <c r="R103" i="7"/>
  <c r="R34" i="7"/>
  <c r="R72" i="7"/>
  <c r="R110" i="7"/>
  <c r="R13" i="7"/>
  <c r="R57" i="7"/>
  <c r="R30" i="7"/>
  <c r="R78" i="7"/>
  <c r="R63" i="7"/>
  <c r="R32" i="7"/>
  <c r="R10" i="7"/>
  <c r="R29" i="7"/>
  <c r="R27" i="7"/>
  <c r="R73" i="7"/>
  <c r="R12" i="7"/>
  <c r="R54" i="7"/>
  <c r="R51" i="7"/>
  <c r="R24" i="7"/>
  <c r="R82" i="7"/>
  <c r="R21" i="7"/>
  <c r="R87" i="7"/>
  <c r="R38" i="7"/>
  <c r="R96" i="7"/>
  <c r="R89" i="7"/>
  <c r="R90" i="7"/>
  <c r="T4" i="7"/>
  <c r="U4" i="7"/>
  <c r="U5" i="7"/>
  <c r="X10" i="7"/>
  <c r="V2" i="7"/>
  <c r="B32" i="7"/>
  <c r="J32" i="7" s="1"/>
  <c r="U14" i="7"/>
  <c r="U91" i="7"/>
  <c r="U63" i="7"/>
  <c r="U71" i="7"/>
  <c r="U94" i="7"/>
  <c r="U111" i="7"/>
  <c r="U15" i="7"/>
  <c r="U86" i="7"/>
  <c r="U10" i="7"/>
  <c r="U23" i="7"/>
  <c r="U87" i="7"/>
  <c r="U46" i="7"/>
  <c r="U110" i="7"/>
  <c r="U59" i="7"/>
  <c r="U18" i="7"/>
  <c r="U82" i="7"/>
  <c r="U31" i="7"/>
  <c r="U95" i="7"/>
  <c r="U38" i="7"/>
  <c r="U102" i="7"/>
  <c r="U67" i="7"/>
  <c r="U26" i="7"/>
  <c r="U90" i="7"/>
  <c r="U55" i="7"/>
  <c r="U78" i="7"/>
  <c r="U27" i="7"/>
  <c r="U50" i="7"/>
  <c r="U114" i="7"/>
  <c r="U6" i="7"/>
  <c r="U70" i="7"/>
  <c r="U35" i="7"/>
  <c r="U99" i="7"/>
  <c r="U58" i="7"/>
  <c r="U7" i="7"/>
  <c r="U30" i="7"/>
  <c r="U43" i="7"/>
  <c r="U66" i="7"/>
  <c r="U79" i="7"/>
  <c r="U22" i="7"/>
  <c r="U51" i="7"/>
  <c r="U74" i="7"/>
  <c r="U39" i="7"/>
  <c r="U107" i="7"/>
  <c r="U62" i="7"/>
  <c r="U11" i="7"/>
  <c r="U75" i="7"/>
  <c r="U34" i="7"/>
  <c r="U98" i="7"/>
  <c r="U47" i="7"/>
  <c r="U115" i="7"/>
  <c r="U54" i="7"/>
  <c r="U19" i="7"/>
  <c r="U83" i="7"/>
  <c r="U42" i="7"/>
  <c r="U106" i="7"/>
  <c r="B80" i="7"/>
  <c r="J80" i="7" s="1"/>
  <c r="B48" i="7"/>
  <c r="J48" i="7" s="1"/>
  <c r="B96" i="7"/>
  <c r="J96" i="7" s="1"/>
  <c r="T58" i="7" l="1"/>
  <c r="B100" i="7"/>
  <c r="J100" i="7" s="1"/>
  <c r="T94" i="7"/>
  <c r="T26" i="7"/>
  <c r="B13" i="17"/>
  <c r="U41" i="7"/>
  <c r="U21" i="7"/>
  <c r="U109" i="7"/>
  <c r="U113" i="7"/>
  <c r="U29" i="7"/>
  <c r="U101" i="7"/>
  <c r="U105" i="7"/>
  <c r="U53" i="7"/>
  <c r="U17" i="7"/>
  <c r="U81" i="7"/>
  <c r="U93" i="7"/>
  <c r="U57" i="7"/>
  <c r="U85" i="7"/>
  <c r="U49" i="7"/>
  <c r="U37" i="7"/>
  <c r="U65" i="7"/>
  <c r="U9" i="7"/>
  <c r="U69" i="7"/>
  <c r="U77" i="7"/>
  <c r="U97" i="7"/>
  <c r="U33" i="7"/>
  <c r="U45" i="7"/>
  <c r="T91" i="7"/>
  <c r="T95" i="7"/>
  <c r="T6" i="7"/>
  <c r="T33" i="7"/>
  <c r="T73" i="7"/>
  <c r="T27" i="7"/>
  <c r="T105" i="7"/>
  <c r="T57" i="7"/>
  <c r="T23" i="7"/>
  <c r="T109" i="7"/>
  <c r="T19" i="7"/>
  <c r="T41" i="7"/>
  <c r="T112" i="7"/>
  <c r="T55" i="7"/>
  <c r="T93" i="7"/>
  <c r="T15" i="7"/>
  <c r="T9" i="7"/>
  <c r="T84" i="7"/>
  <c r="T29" i="7"/>
  <c r="T11" i="7"/>
  <c r="T13" i="7"/>
  <c r="T49" i="7"/>
  <c r="T81" i="7"/>
  <c r="T45" i="7"/>
  <c r="T53" i="7"/>
  <c r="T113" i="7"/>
  <c r="T31" i="7"/>
  <c r="T43" i="7"/>
  <c r="T16" i="7"/>
  <c r="T35" i="7"/>
  <c r="T101" i="7"/>
  <c r="T51" i="7"/>
  <c r="T83" i="7"/>
  <c r="T39" i="7"/>
  <c r="T7" i="7"/>
  <c r="T67" i="7"/>
  <c r="T85" i="7"/>
  <c r="T17" i="7"/>
  <c r="T111" i="7"/>
  <c r="T21" i="7"/>
  <c r="T75" i="7"/>
  <c r="T87" i="7"/>
  <c r="T63" i="7"/>
  <c r="T37" i="7"/>
  <c r="T77" i="7"/>
  <c r="T79" i="7"/>
  <c r="T25" i="7"/>
  <c r="T103" i="7"/>
  <c r="T78" i="7"/>
  <c r="S54" i="7"/>
  <c r="S93" i="7"/>
  <c r="S19" i="7"/>
  <c r="S97" i="7"/>
  <c r="S104" i="7"/>
  <c r="S69" i="7"/>
  <c r="R18" i="7"/>
  <c r="R91" i="7"/>
  <c r="R77" i="7"/>
  <c r="R71" i="7"/>
  <c r="R70" i="7"/>
  <c r="R22" i="7"/>
  <c r="R66" i="7"/>
  <c r="R83" i="7"/>
  <c r="R64" i="7"/>
  <c r="R68" i="7"/>
  <c r="R84" i="7"/>
  <c r="R36" i="7"/>
  <c r="R8" i="7"/>
  <c r="R94" i="7"/>
  <c r="R19" i="7"/>
  <c r="R102" i="7"/>
  <c r="R43" i="7"/>
  <c r="R42" i="7"/>
  <c r="R95" i="7"/>
  <c r="R44" i="7"/>
  <c r="R23" i="7"/>
  <c r="R112" i="7"/>
  <c r="R20" i="7"/>
  <c r="R35" i="7"/>
  <c r="R98" i="7"/>
  <c r="R17" i="7"/>
  <c r="R106" i="7"/>
  <c r="R55" i="7"/>
  <c r="R113" i="7"/>
  <c r="R39" i="7"/>
  <c r="R4" i="7"/>
  <c r="S5" i="7"/>
  <c r="U3" i="7"/>
  <c r="T3" i="7"/>
  <c r="R3" i="7"/>
  <c r="B85" i="7"/>
  <c r="J85" i="7" s="1"/>
  <c r="U61" i="7"/>
  <c r="B101" i="7"/>
  <c r="J101" i="7" s="1"/>
  <c r="U89" i="7"/>
  <c r="U73" i="7"/>
  <c r="D2" i="7"/>
  <c r="S18" i="7"/>
  <c r="B17" i="7"/>
  <c r="J17" i="7" s="1"/>
  <c r="X5" i="7"/>
  <c r="S74" i="7"/>
  <c r="S80" i="7"/>
  <c r="B112" i="7"/>
  <c r="J112" i="7" s="1"/>
  <c r="B45" i="7"/>
  <c r="J45" i="7" s="1"/>
  <c r="G2" i="7"/>
  <c r="B105" i="7"/>
  <c r="J105" i="7" s="1"/>
  <c r="X8" i="7"/>
  <c r="B31" i="7"/>
  <c r="J31" i="7" s="1"/>
  <c r="B53" i="7"/>
  <c r="J53" i="7" s="1"/>
  <c r="B84" i="7"/>
  <c r="J84" i="7" s="1"/>
  <c r="B87" i="7"/>
  <c r="J87" i="7" s="1"/>
  <c r="B74" i="7"/>
  <c r="J74" i="7" s="1"/>
  <c r="B10" i="7"/>
  <c r="J10" i="7" s="1"/>
  <c r="B90" i="7"/>
  <c r="J90" i="7" s="1"/>
  <c r="B67" i="7"/>
  <c r="J67" i="7" s="1"/>
  <c r="B37" i="7"/>
  <c r="J37" i="7" s="1"/>
  <c r="B64" i="7"/>
  <c r="J64" i="7" s="1"/>
  <c r="B5" i="7"/>
  <c r="J5" i="7" s="1"/>
  <c r="B52" i="7"/>
  <c r="J52" i="7" s="1"/>
  <c r="B68" i="7"/>
  <c r="J68" i="7" s="1"/>
  <c r="B78" i="7"/>
  <c r="J78" i="7" s="1"/>
  <c r="B58" i="7"/>
  <c r="J58" i="7" s="1"/>
  <c r="B55" i="7"/>
  <c r="J55" i="7" s="1"/>
  <c r="B42" i="7"/>
  <c r="J42" i="7" s="1"/>
  <c r="B81" i="7"/>
  <c r="J81" i="7" s="1"/>
  <c r="B93" i="7"/>
  <c r="J93" i="7" s="1"/>
  <c r="B11" i="7"/>
  <c r="J11" i="7" s="1"/>
  <c r="B27" i="7"/>
  <c r="J27" i="7" s="1"/>
  <c r="B47" i="7"/>
  <c r="J47" i="7" s="1"/>
  <c r="B107" i="7"/>
  <c r="J107" i="7" s="1"/>
  <c r="B46" i="7"/>
  <c r="J46" i="7" s="1"/>
  <c r="B79" i="7"/>
  <c r="J79" i="7" s="1"/>
  <c r="B71" i="7"/>
  <c r="J71" i="7" s="1"/>
  <c r="B63" i="7"/>
  <c r="J63" i="7" s="1"/>
  <c r="B14" i="7"/>
  <c r="J14" i="7" s="1"/>
  <c r="B102" i="7"/>
  <c r="J102" i="7" s="1"/>
  <c r="B15" i="7"/>
  <c r="J15" i="7" s="1"/>
  <c r="B51" i="7"/>
  <c r="J51" i="7" s="1"/>
  <c r="B43" i="7"/>
  <c r="J43" i="7" s="1"/>
  <c r="B115" i="7"/>
  <c r="J115" i="7" s="1"/>
  <c r="B99" i="7"/>
  <c r="J99" i="7" s="1"/>
  <c r="H2" i="7"/>
  <c r="B75" i="7"/>
  <c r="J75" i="7" s="1"/>
  <c r="B26" i="7"/>
  <c r="J26" i="7" s="1"/>
  <c r="B59" i="7"/>
  <c r="J59" i="7" s="1"/>
  <c r="B20" i="7"/>
  <c r="J20" i="7" s="1"/>
  <c r="B62" i="7"/>
  <c r="J62" i="7" s="1"/>
  <c r="B36" i="7"/>
  <c r="J36" i="7" s="1"/>
  <c r="B113" i="7"/>
  <c r="J113" i="7" s="1"/>
  <c r="B33" i="7"/>
  <c r="J33" i="7" s="1"/>
  <c r="B16" i="7"/>
  <c r="J16" i="7" s="1"/>
  <c r="B94" i="7"/>
  <c r="J94" i="7" s="1"/>
  <c r="B21" i="7"/>
  <c r="J21" i="7" s="1"/>
  <c r="B4" i="7"/>
  <c r="J4" i="7" s="1"/>
  <c r="B114" i="7"/>
  <c r="J114" i="7" s="1"/>
  <c r="B97" i="7"/>
  <c r="J97" i="7" s="1"/>
  <c r="B30" i="7"/>
  <c r="J30" i="7" s="1"/>
  <c r="B61" i="7"/>
  <c r="J61" i="7" s="1"/>
  <c r="B73" i="7"/>
  <c r="J73" i="7" s="1"/>
  <c r="B108" i="7"/>
  <c r="J108" i="7" s="1"/>
  <c r="B88" i="7"/>
  <c r="J88" i="7" s="1"/>
  <c r="B104" i="7"/>
  <c r="J104" i="7" s="1"/>
  <c r="B77" i="7"/>
  <c r="J77" i="7" s="1"/>
  <c r="B44" i="7"/>
  <c r="J44" i="7" s="1"/>
  <c r="B116" i="7"/>
  <c r="J116" i="7" s="1"/>
  <c r="B111" i="7"/>
  <c r="J111" i="7" s="1"/>
  <c r="B72" i="7"/>
  <c r="J72" i="7" s="1"/>
  <c r="B39" i="7"/>
  <c r="J39" i="7" s="1"/>
  <c r="B86" i="7"/>
  <c r="J86" i="7" s="1"/>
  <c r="B49" i="7"/>
  <c r="J49" i="7" s="1"/>
  <c r="B28" i="7"/>
  <c r="J28" i="7" s="1"/>
  <c r="B98" i="7"/>
  <c r="J98" i="7" s="1"/>
  <c r="B91" i="7"/>
  <c r="J91" i="7" s="1"/>
  <c r="B9" i="7"/>
  <c r="J9" i="7" s="1"/>
  <c r="B56" i="7"/>
  <c r="J56" i="7" s="1"/>
  <c r="B109" i="7"/>
  <c r="J109" i="7" s="1"/>
  <c r="B23" i="7"/>
  <c r="J23" i="7" s="1"/>
  <c r="B70" i="7"/>
  <c r="J70" i="7" s="1"/>
  <c r="B29" i="7"/>
  <c r="J29" i="7" s="1"/>
  <c r="B76" i="7"/>
  <c r="J76" i="7" s="1"/>
  <c r="B12" i="7"/>
  <c r="J12" i="7" s="1"/>
  <c r="B35" i="7"/>
  <c r="J35" i="7" s="1"/>
  <c r="B82" i="7"/>
  <c r="J82" i="7" s="1"/>
  <c r="B18" i="7"/>
  <c r="J18" i="7" s="1"/>
  <c r="B41" i="7"/>
  <c r="J41" i="7" s="1"/>
  <c r="B24" i="7"/>
  <c r="J24" i="7" s="1"/>
  <c r="B65" i="7"/>
  <c r="J65" i="7" s="1"/>
  <c r="B38" i="7"/>
  <c r="J38" i="7" s="1"/>
  <c r="B110" i="7"/>
  <c r="J110" i="7" s="1"/>
  <c r="B83" i="7"/>
  <c r="J83" i="7" s="1"/>
  <c r="B50" i="7"/>
  <c r="J50" i="7" s="1"/>
  <c r="B25" i="7"/>
  <c r="J25" i="7" s="1"/>
  <c r="B8" i="7"/>
  <c r="J8" i="7" s="1"/>
  <c r="B22" i="7"/>
  <c r="J22" i="7" s="1"/>
  <c r="B92" i="7"/>
  <c r="J92" i="7" s="1"/>
  <c r="B57" i="7"/>
  <c r="J57" i="7" s="1"/>
  <c r="B34" i="7"/>
  <c r="J34" i="7" s="1"/>
  <c r="B69" i="7"/>
  <c r="J69" i="7" s="1"/>
  <c r="B106" i="7"/>
  <c r="J106" i="7" s="1"/>
  <c r="B40" i="7"/>
  <c r="J40" i="7" s="1"/>
  <c r="B89" i="7"/>
  <c r="J89" i="7" s="1"/>
  <c r="B7" i="7"/>
  <c r="J7" i="7" s="1"/>
  <c r="B54" i="7"/>
  <c r="J54" i="7" s="1"/>
  <c r="B95" i="7"/>
  <c r="J95" i="7" s="1"/>
  <c r="B13" i="7"/>
  <c r="J13" i="7" s="1"/>
  <c r="B60" i="7"/>
  <c r="J60" i="7" s="1"/>
  <c r="B103" i="7"/>
  <c r="J103" i="7" s="1"/>
  <c r="B19" i="7"/>
  <c r="J19" i="7" s="1"/>
  <c r="B66" i="7"/>
  <c r="J66" i="7" s="1"/>
  <c r="X4" i="7"/>
  <c r="C2" i="7"/>
  <c r="R2" i="7" l="1"/>
  <c r="T2" i="7"/>
  <c r="X9" i="7"/>
  <c r="U2" i="7"/>
  <c r="X7" i="7"/>
  <c r="B6" i="7"/>
  <c r="J6" i="7" s="1"/>
  <c r="F2" i="7"/>
  <c r="X6" i="7" l="1"/>
  <c r="S3" i="7"/>
  <c r="S2" i="7" s="1"/>
  <c r="B3" i="7"/>
  <c r="J3" i="7" s="1"/>
  <c r="E2" i="7"/>
  <c r="J2" i="7" l="1"/>
  <c r="B2" i="7"/>
</calcChain>
</file>

<file path=xl/sharedStrings.xml><?xml version="1.0" encoding="utf-8"?>
<sst xmlns="http://schemas.openxmlformats.org/spreadsheetml/2006/main" count="418" uniqueCount="173">
  <si>
    <t>District</t>
  </si>
  <si>
    <t>State Totals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</si>
  <si>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</si>
  <si>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</si>
  <si>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</si>
  <si>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</si>
  <si>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</si>
  <si>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</si>
  <si>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</si>
  <si>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</si>
  <si>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</si>
  <si>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</si>
  <si>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</si>
  <si>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</si>
  <si>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</si>
  <si>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</si>
  <si>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</si>
  <si>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</si>
  <si>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</si>
  <si>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</si>
  <si>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</si>
  <si>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</si>
  <si>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</si>
  <si>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</si>
  <si>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</si>
  <si>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</si>
  <si>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</si>
  <si>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</si>
  <si>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</si>
  <si>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</si>
  <si>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</si>
  <si>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</si>
  <si>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</si>
  <si>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</si>
  <si>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</si>
  <si>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</si>
  <si>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</si>
  <si>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</si>
  <si>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</si>
  <si>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</si>
  <si>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</si>
  <si>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</si>
  <si>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</si>
  <si>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</si>
  <si>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</si>
  <si>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</si>
  <si>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</si>
  <si>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</si>
  <si>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</si>
  <si>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</si>
  <si>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</si>
  <si>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</si>
  <si>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</si>
  <si>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</si>
  <si>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</si>
  <si>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</si>
  <si>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</si>
  <si>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</si>
  <si>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</si>
  <si>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</si>
  <si>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</si>
  <si>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Macon</t>
  </si>
  <si>
    <t>Madison</t>
  </si>
  <si>
    <t>Maries</t>
  </si>
  <si>
    <t>Marion</t>
  </si>
  <si>
    <t>McDonald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</si>
  <si>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</si>
  <si>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</si>
  <si>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</si>
  <si>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</si>
  <si>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</si>
  <si>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</si>
  <si>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</si>
  <si>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</si>
  <si>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</si>
  <si>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</si>
  <si>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</si>
  <si>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</si>
  <si>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</si>
  <si>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</si>
  <si>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</si>
  <si>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</si>
  <si>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</si>
  <si>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</si>
  <si>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</si>
  <si>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</si>
  <si>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</si>
  <si>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</si>
  <si>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</si>
  <si>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</si>
  <si>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</si>
  <si>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</si>
  <si>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</si>
  <si>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</si>
  <si>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Schuyler</t>
  </si>
  <si>
    <t>Scotland</t>
  </si>
  <si>
    <t>Scott</t>
  </si>
  <si>
    <t>Shannon</t>
  </si>
  <si>
    <t>Shelby</t>
  </si>
  <si>
    <t>St Charles</t>
  </si>
  <si>
    <t>St Clair</t>
  </si>
  <si>
    <t>St Francois</t>
  </si>
  <si>
    <t>St Louis</t>
  </si>
  <si>
    <t>Ste Genevieve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</si>
  <si>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</si>
  <si>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</si>
  <si>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</si>
  <si>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</si>
  <si>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</si>
  <si>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</si>
  <si>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</si>
  <si>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</si>
  <si>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</si>
  <si>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</si>
  <si>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</si>
  <si>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</si>
  <si>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Grazing Management</t>
  </si>
  <si>
    <t>Irrigation Management</t>
  </si>
  <si>
    <t>Nutrient &amp; Pest Management</t>
  </si>
  <si>
    <t>Sensitive Areas</t>
  </si>
  <si>
    <t>Woodland Erosion</t>
  </si>
  <si>
    <t>Total_Needs_Assessment_Request</t>
  </si>
  <si>
    <t>AWM</t>
  </si>
  <si>
    <t>GM</t>
  </si>
  <si>
    <t>IM</t>
  </si>
  <si>
    <t>NPM</t>
  </si>
  <si>
    <t>SA</t>
  </si>
  <si>
    <t>SRG</t>
  </si>
  <si>
    <t>WE</t>
  </si>
  <si>
    <t>MoSWIMS_Matches_Narrative</t>
  </si>
  <si>
    <t>MOSWIMS</t>
  </si>
  <si>
    <t>Resource Concern</t>
  </si>
  <si>
    <t>Animal_Waste</t>
  </si>
  <si>
    <t>Grazing_Management</t>
  </si>
  <si>
    <t>Irrigation_Management</t>
  </si>
  <si>
    <t>Sensitive_Areas</t>
  </si>
  <si>
    <t>Woodland_Erosion</t>
  </si>
  <si>
    <t>Nutrient_and_Pest_Management</t>
  </si>
  <si>
    <t>Sheet_Rill_and_Gully</t>
  </si>
  <si>
    <t>Resource_Concern</t>
  </si>
  <si>
    <t>#_of_Counties_Funded</t>
  </si>
  <si>
    <t>"SELECT DISTRICT"</t>
  </si>
  <si>
    <t>Animal Waste Management</t>
  </si>
  <si>
    <t>Sheet, Rill, and Gully Erosion</t>
  </si>
  <si>
    <t>Total:</t>
  </si>
  <si>
    <t>Board Signature</t>
  </si>
  <si>
    <t>Date</t>
  </si>
  <si>
    <t>Grazing_Management_Early_Allocation</t>
  </si>
  <si>
    <t>Irrigation_Management_Early_Allocation</t>
  </si>
  <si>
    <t>Sensitive_Areas_Early_Allocation</t>
  </si>
  <si>
    <t>Sheet_Rill_and_Gully_Early_Allocation</t>
  </si>
  <si>
    <t>Woodland_Erosion_Early_Allocation</t>
  </si>
  <si>
    <t>Grazing_Management_Remaining_Allocation_July1</t>
  </si>
  <si>
    <t>Irrigation_Management_Remaining_Allocation_July1</t>
  </si>
  <si>
    <t>Sensitive_Areas_Remaining_Allocation_July1</t>
  </si>
  <si>
    <t>Sheet_Rill_and_Gully_Remaining_Allocation_July1</t>
  </si>
  <si>
    <t>Woodland_Erosion_Remaining_Allocation_July1</t>
  </si>
  <si>
    <t>Complete</t>
  </si>
  <si>
    <t>Please submit board approved form to:  soil&amp;waterconservationprogram@swcd.mo.gov</t>
  </si>
  <si>
    <t>Password for Protected Doc:</t>
  </si>
  <si>
    <t>Total_Requested_Adv_Alloc</t>
  </si>
  <si>
    <t>SWCP2022</t>
  </si>
  <si>
    <t>submitted 10/31</t>
  </si>
  <si>
    <t>saved 10/31 (no email to program office</t>
  </si>
  <si>
    <t>submitted 10/28</t>
  </si>
  <si>
    <t>As of 11/6/23 - not submitted</t>
  </si>
  <si>
    <t>Total_Districts_requested_Adv_Alloc</t>
  </si>
  <si>
    <t>FY25_Total_Proposed_Allocation</t>
  </si>
  <si>
    <t>Advanced_Allocation_Available_10per</t>
  </si>
  <si>
    <t>FY25 Advanced Allocation Request</t>
  </si>
  <si>
    <t>FY 25 Initial Allocation</t>
  </si>
  <si>
    <t>Available FY 25 Advanced Allocation</t>
  </si>
  <si>
    <t>FY 25 Advanced Allocation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</si>
</sst>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/>
    <xf numFmtId="0" fontId="2" fillId="5" borderId="0" xfId="3" applyFill="1" applyBorder="1" applyAlignment="1" applyProtection="1"/>
    <xf numFmtId="0" fontId="3" fillId="0" borderId="3" xfId="2" applyFont="1" applyBorder="1" applyAlignment="1" applyProtection="1">
      <alignment horizontal="center" wrapText="1"/>
    </xf>
    <xf numFmtId="164" fontId="3" fillId="0" borderId="27" xfId="1" applyNumberFormat="1" applyFont="1" applyBorder="1" applyAlignment="1" applyProtection="1">
      <alignment horizontal="center" wrapText="1"/>
    </xf>
    <xf numFmtId="164" fontId="3" fillId="0" borderId="10" xfId="1" applyNumberFormat="1" applyFont="1" applyBorder="1" applyAlignment="1" applyProtection="1">
      <alignment horizontal="center" wrapText="1"/>
    </xf>
    <xf numFmtId="0" fontId="2" fillId="4" borderId="2" xfId="2" applyFill="1" applyBorder="1" applyProtection="1"/>
    <xf numFmtId="164" fontId="2" fillId="4" borderId="29" xfId="1" applyNumberFormat="1" applyFont="1" applyFill="1" applyBorder="1" applyAlignment="1" applyProtection="1">
      <alignment horizontal="center"/>
    </xf>
    <xf numFmtId="164" fontId="2" fillId="4" borderId="30" xfId="1" applyNumberFormat="1" applyFont="1" applyFill="1" applyBorder="1" applyAlignment="1" applyProtection="1">
      <alignment horizontal="center"/>
    </xf>
    <xf numFmtId="2" fontId="3" fillId="0" borderId="13" xfId="2" applyNumberFormat="1" applyFont="1" applyBorder="1" applyProtection="1"/>
    <xf numFmtId="164" fontId="2" fillId="2" borderId="3" xfId="1" applyNumberFormat="1" applyFont="1" applyFill="1" applyBorder="1" applyAlignment="1" applyProtection="1">
      <alignment horizontal="center"/>
    </xf>
    <xf numFmtId="164" fontId="2" fillId="3" borderId="27" xfId="1" applyNumberFormat="1" applyFont="1" applyFill="1" applyBorder="1" applyAlignment="1" applyProtection="1">
      <alignment horizontal="center"/>
    </xf>
    <xf numFmtId="164" fontId="2" fillId="3" borderId="10" xfId="1" applyNumberFormat="1" applyFont="1" applyFill="1" applyBorder="1" applyAlignment="1" applyProtection="1">
      <alignment horizontal="center"/>
    </xf>
    <xf numFmtId="2" fontId="3" fillId="0" borderId="9" xfId="2" applyNumberFormat="1" applyFont="1" applyBorder="1" applyProtection="1"/>
    <xf numFmtId="164" fontId="2" fillId="3" borderId="5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164" fontId="2" fillId="3" borderId="9" xfId="1" applyNumberFormat="1" applyFont="1" applyFill="1" applyBorder="1" applyAlignment="1" applyProtection="1">
      <alignment horizontal="center"/>
    </xf>
    <xf numFmtId="2" fontId="3" fillId="0" borderId="9" xfId="2" applyNumberFormat="1" applyFont="1" applyFill="1" applyBorder="1" applyProtection="1"/>
    <xf numFmtId="164" fontId="2" fillId="3" borderId="19" xfId="1" applyNumberFormat="1" applyFont="1" applyFill="1" applyBorder="1" applyAlignment="1" applyProtection="1">
      <alignment horizontal="center"/>
    </xf>
    <xf numFmtId="164" fontId="2" fillId="3" borderId="24" xfId="1" applyNumberFormat="1" applyFont="1" applyFill="1" applyBorder="1" applyAlignment="1" applyProtection="1">
      <alignment horizontal="center"/>
    </xf>
    <xf numFmtId="164" fontId="2" fillId="3" borderId="13" xfId="1" applyNumberFormat="1" applyFont="1" applyFill="1" applyBorder="1" applyAlignment="1" applyProtection="1">
      <alignment horizontal="center"/>
    </xf>
    <xf numFmtId="2" fontId="3" fillId="0" borderId="11" xfId="2" applyNumberFormat="1" applyFont="1" applyBorder="1" applyProtection="1"/>
    <xf numFmtId="2" fontId="3" fillId="0" borderId="12" xfId="2" applyNumberFormat="1" applyFont="1" applyBorder="1" applyProtection="1"/>
    <xf numFmtId="164" fontId="2" fillId="3" borderId="7" xfId="1" applyNumberFormat="1" applyFont="1" applyFill="1" applyBorder="1" applyAlignment="1" applyProtection="1">
      <alignment horizontal="center"/>
    </xf>
    <xf numFmtId="164" fontId="2" fillId="3" borderId="31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164" fontId="0" fillId="0" borderId="0" xfId="1" applyNumberFormat="1" applyFont="1" applyAlignment="1">
      <alignment horizontal="center"/>
    </xf>
    <xf numFmtId="44" fontId="0" fillId="10" borderId="24" xfId="0" applyNumberFormat="1" applyFill="1" applyBorder="1" applyAlignment="1">
      <alignment horizontal="center"/>
    </xf>
    <xf numFmtId="44" fontId="0" fillId="2" borderId="24" xfId="0" applyNumberFormat="1" applyFill="1" applyBorder="1" applyAlignment="1">
      <alignment horizontal="center"/>
    </xf>
    <xf numFmtId="44" fontId="0" fillId="11" borderId="24" xfId="0" applyNumberFormat="1" applyFill="1" applyBorder="1" applyAlignment="1">
      <alignment horizontal="center"/>
    </xf>
    <xf numFmtId="44" fontId="0" fillId="10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44" fontId="0" fillId="11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7" borderId="24" xfId="0" applyNumberForma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44" fontId="0" fillId="0" borderId="0" xfId="0" applyNumberFormat="1" applyAlignment="1">
      <alignment horizontal="right"/>
    </xf>
    <xf numFmtId="164" fontId="8" fillId="15" borderId="1" xfId="1" applyNumberFormat="1" applyFont="1" applyFill="1" applyBorder="1" applyProtection="1"/>
    <xf numFmtId="4" fontId="0" fillId="0" borderId="0" xfId="0" applyNumberFormat="1" applyProtection="1">
      <protection locked="0"/>
    </xf>
    <xf numFmtId="4" fontId="7" fillId="0" borderId="0" xfId="0" applyNumberFormat="1" applyFont="1" applyBorder="1" applyProtection="1">
      <protection locked="0"/>
    </xf>
    <xf numFmtId="4" fontId="8" fillId="2" borderId="0" xfId="0" applyNumberFormat="1" applyFont="1" applyFill="1" applyAlignment="1" applyProtection="1">
      <alignment horizontal="left"/>
      <protection locked="0"/>
    </xf>
    <xf numFmtId="4" fontId="7" fillId="12" borderId="0" xfId="0" applyNumberFormat="1" applyFont="1" applyFill="1" applyProtection="1">
      <protection locked="0"/>
    </xf>
    <xf numFmtId="4" fontId="9" fillId="0" borderId="0" xfId="0" applyNumberFormat="1" applyFont="1" applyProtection="1">
      <protection locked="0"/>
    </xf>
    <xf numFmtId="4" fontId="8" fillId="12" borderId="0" xfId="0" applyNumberFormat="1" applyFont="1" applyFill="1" applyProtection="1">
      <protection locked="0"/>
    </xf>
    <xf numFmtId="4" fontId="9" fillId="0" borderId="1" xfId="0" applyNumberFormat="1" applyFont="1" applyBorder="1" applyAlignment="1" applyProtection="1">
      <alignment horizontal="center" wrapText="1"/>
      <protection hidden="1"/>
    </xf>
    <xf numFmtId="4" fontId="9" fillId="15" borderId="1" xfId="0" applyNumberFormat="1" applyFont="1" applyFill="1" applyBorder="1" applyAlignment="1" applyProtection="1">
      <alignment horizontal="center" wrapText="1"/>
      <protection hidden="1"/>
    </xf>
    <xf numFmtId="4" fontId="10" fillId="12" borderId="0" xfId="0" applyNumberFormat="1" applyFont="1" applyFill="1" applyBorder="1" applyAlignment="1" applyProtection="1">
      <alignment horizontal="center" wrapText="1"/>
      <protection locked="0"/>
    </xf>
    <xf numFmtId="4" fontId="8" fillId="0" borderId="1" xfId="0" applyNumberFormat="1" applyFont="1" applyBorder="1" applyProtection="1">
      <protection hidden="1"/>
    </xf>
    <xf numFmtId="164" fontId="8" fillId="13" borderId="1" xfId="1" applyNumberFormat="1" applyFont="1" applyFill="1" applyBorder="1" applyProtection="1">
      <protection hidden="1"/>
    </xf>
    <xf numFmtId="4" fontId="8" fillId="13" borderId="1" xfId="1" applyNumberFormat="1" applyFont="1" applyFill="1" applyBorder="1" applyProtection="1">
      <protection hidden="1"/>
    </xf>
    <xf numFmtId="4" fontId="9" fillId="15" borderId="24" xfId="1" applyNumberFormat="1" applyFont="1" applyFill="1" applyBorder="1" applyProtection="1">
      <protection hidden="1"/>
    </xf>
    <xf numFmtId="4" fontId="7" fillId="12" borderId="0" xfId="1" applyNumberFormat="1" applyFont="1" applyFill="1" applyBorder="1" applyProtection="1">
      <protection locked="0"/>
    </xf>
    <xf numFmtId="164" fontId="8" fillId="12" borderId="1" xfId="1" applyNumberFormat="1" applyFont="1" applyFill="1" applyBorder="1" applyProtection="1">
      <protection locked="0"/>
    </xf>
    <xf numFmtId="4" fontId="8" fillId="13" borderId="33" xfId="1" applyNumberFormat="1" applyFont="1" applyFill="1" applyBorder="1" applyProtection="1">
      <protection hidden="1"/>
    </xf>
    <xf numFmtId="4" fontId="9" fillId="0" borderId="1" xfId="0" applyNumberFormat="1" applyFont="1" applyBorder="1" applyAlignment="1" applyProtection="1">
      <alignment horizontal="right"/>
      <protection hidden="1"/>
    </xf>
    <xf numFmtId="164" fontId="8" fillId="13" borderId="1" xfId="1" applyNumberFormat="1" applyFont="1" applyFill="1" applyBorder="1" applyProtection="1"/>
    <xf numFmtId="4" fontId="10" fillId="12" borderId="0" xfId="1" applyNumberFormat="1" applyFont="1" applyFill="1" applyBorder="1" applyProtection="1">
      <protection locked="0"/>
    </xf>
    <xf numFmtId="4" fontId="8" fillId="12" borderId="0" xfId="0" applyNumberFormat="1" applyFont="1" applyFill="1" applyAlignment="1" applyProtection="1">
      <alignment vertical="top" wrapText="1"/>
      <protection locked="0"/>
    </xf>
    <xf numFmtId="4" fontId="8" fillId="12" borderId="0" xfId="0" applyNumberFormat="1" applyFont="1" applyFill="1" applyAlignment="1" applyProtection="1">
      <alignment horizontal="center"/>
      <protection locked="0"/>
    </xf>
    <xf numFmtId="4" fontId="8" fillId="12" borderId="0" xfId="0" applyNumberFormat="1" applyFont="1" applyFill="1" applyAlignment="1" applyProtection="1">
      <alignment horizontal="center"/>
      <protection hidden="1"/>
    </xf>
    <xf numFmtId="4" fontId="0" fillId="0" borderId="0" xfId="0" applyNumberFormat="1" applyBorder="1" applyProtection="1">
      <protection locked="0"/>
    </xf>
    <xf numFmtId="44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right"/>
    </xf>
    <xf numFmtId="0" fontId="0" fillId="0" borderId="0" xfId="0" applyBorder="1"/>
    <xf numFmtId="44" fontId="3" fillId="0" borderId="14" xfId="2" applyNumberFormat="1" applyFont="1" applyBorder="1" applyAlignment="1" applyProtection="1">
      <alignment horizontal="center" wrapText="1"/>
    </xf>
    <xf numFmtId="44" fontId="2" fillId="4" borderId="34" xfId="2" applyNumberFormat="1" applyFont="1" applyFill="1" applyBorder="1" applyProtection="1"/>
    <xf numFmtId="44" fontId="2" fillId="0" borderId="15" xfId="2" applyNumberFormat="1" applyBorder="1" applyProtection="1"/>
    <xf numFmtId="44" fontId="2" fillId="0" borderId="16" xfId="2" applyNumberFormat="1" applyBorder="1" applyProtection="1"/>
    <xf numFmtId="164" fontId="3" fillId="0" borderId="32" xfId="1" applyNumberFormat="1" applyFont="1" applyFill="1" applyBorder="1" applyAlignment="1" applyProtection="1">
      <alignment horizontal="center" wrapText="1"/>
    </xf>
    <xf numFmtId="1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44" fontId="0" fillId="11" borderId="35" xfId="0" applyNumberFormat="1" applyFill="1" applyBorder="1" applyAlignment="1">
      <alignment horizontal="center"/>
    </xf>
    <xf numFmtId="44" fontId="0" fillId="9" borderId="25" xfId="0" applyNumberFormat="1" applyFill="1" applyBorder="1" applyAlignment="1">
      <alignment horizontal="center"/>
    </xf>
    <xf numFmtId="44" fontId="0" fillId="9" borderId="17" xfId="0" applyNumberFormat="1" applyFill="1" applyBorder="1" applyAlignment="1">
      <alignment horizontal="center"/>
    </xf>
    <xf numFmtId="44" fontId="0" fillId="11" borderId="36" xfId="0" applyNumberFormat="1" applyFill="1" applyBorder="1" applyAlignment="1">
      <alignment horizontal="center"/>
    </xf>
    <xf numFmtId="44" fontId="0" fillId="0" borderId="39" xfId="0" applyNumberFormat="1" applyBorder="1" applyAlignment="1">
      <alignment horizontal="right"/>
    </xf>
    <xf numFmtId="44" fontId="0" fillId="9" borderId="18" xfId="0" applyNumberFormat="1" applyFill="1" applyBorder="1" applyAlignment="1">
      <alignment horizontal="center"/>
    </xf>
    <xf numFmtId="44" fontId="0" fillId="9" borderId="37" xfId="0" applyNumberForma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43" fontId="3" fillId="0" borderId="42" xfId="0" applyNumberFormat="1" applyFont="1" applyFill="1" applyBorder="1" applyAlignment="1" applyProtection="1">
      <alignment horizontal="center" wrapText="1"/>
    </xf>
    <xf numFmtId="43" fontId="3" fillId="16" borderId="42" xfId="0" applyNumberFormat="1" applyFont="1" applyFill="1" applyBorder="1" applyAlignment="1" applyProtection="1">
      <alignment horizontal="center" wrapText="1"/>
    </xf>
    <xf numFmtId="43" fontId="3" fillId="17" borderId="42" xfId="0" applyNumberFormat="1" applyFont="1" applyFill="1" applyBorder="1" applyAlignment="1" applyProtection="1">
      <alignment horizontal="center" wrapText="1"/>
    </xf>
    <xf numFmtId="0" fontId="2" fillId="4" borderId="45" xfId="3" applyFill="1" applyBorder="1" applyAlignment="1" applyProtection="1"/>
    <xf numFmtId="2" fontId="3" fillId="0" borderId="36" xfId="3" applyNumberFormat="1" applyFont="1" applyBorder="1" applyAlignment="1" applyProtection="1"/>
    <xf numFmtId="2" fontId="3" fillId="0" borderId="35" xfId="3" applyNumberFormat="1" applyFont="1" applyBorder="1" applyAlignment="1" applyProtection="1"/>
    <xf numFmtId="164" fontId="3" fillId="0" borderId="49" xfId="1" applyNumberFormat="1" applyFont="1" applyFill="1" applyBorder="1" applyAlignment="1" applyProtection="1">
      <alignment horizontal="center" wrapText="1"/>
    </xf>
    <xf numFmtId="0" fontId="0" fillId="0" borderId="34" xfId="0" applyBorder="1" applyAlignment="1">
      <alignment horizontal="right"/>
    </xf>
    <xf numFmtId="0" fontId="0" fillId="0" borderId="20" xfId="0" applyBorder="1"/>
    <xf numFmtId="0" fontId="0" fillId="0" borderId="29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6" xfId="0" applyBorder="1" applyAlignment="1">
      <alignment horizontal="right"/>
    </xf>
    <xf numFmtId="44" fontId="0" fillId="0" borderId="0" xfId="0" applyNumberFormat="1"/>
    <xf numFmtId="0" fontId="3" fillId="0" borderId="43" xfId="3" applyFont="1" applyBorder="1" applyAlignment="1" applyProtection="1">
      <alignment horizontal="center" vertical="center" wrapText="1"/>
    </xf>
    <xf numFmtId="43" fontId="3" fillId="0" borderId="40" xfId="0" applyNumberFormat="1" applyFont="1" applyFill="1" applyBorder="1" applyAlignment="1" applyProtection="1">
      <alignment horizontal="center" vertical="center" wrapText="1"/>
    </xf>
    <xf numFmtId="43" fontId="3" fillId="0" borderId="44" xfId="0" applyNumberFormat="1" applyFont="1" applyFill="1" applyBorder="1" applyAlignment="1" applyProtection="1">
      <alignment horizontal="center" vertical="center" wrapText="1"/>
    </xf>
    <xf numFmtId="43" fontId="3" fillId="0" borderId="42" xfId="0" applyNumberFormat="1" applyFont="1" applyFill="1" applyBorder="1" applyAlignment="1" applyProtection="1">
      <alignment horizontal="center" vertical="center" wrapText="1"/>
    </xf>
    <xf numFmtId="44" fontId="0" fillId="18" borderId="22" xfId="0" applyNumberFormat="1" applyFill="1" applyBorder="1" applyAlignment="1">
      <alignment horizontal="center"/>
    </xf>
    <xf numFmtId="43" fontId="3" fillId="19" borderId="42" xfId="0" applyNumberFormat="1" applyFont="1" applyFill="1" applyBorder="1" applyAlignment="1" applyProtection="1">
      <alignment horizontal="center" wrapText="1"/>
    </xf>
    <xf numFmtId="44" fontId="3" fillId="0" borderId="4" xfId="2" applyNumberFormat="1" applyFont="1" applyBorder="1" applyAlignment="1" applyProtection="1">
      <alignment horizontal="center" wrapText="1"/>
    </xf>
    <xf numFmtId="44" fontId="3" fillId="0" borderId="27" xfId="1" applyNumberFormat="1" applyFont="1" applyBorder="1" applyAlignment="1" applyProtection="1">
      <alignment horizontal="center" wrapText="1"/>
    </xf>
    <xf numFmtId="44" fontId="3" fillId="0" borderId="10" xfId="1" applyNumberFormat="1" applyFont="1" applyBorder="1" applyAlignment="1" applyProtection="1">
      <alignment horizontal="center" wrapText="1"/>
    </xf>
    <xf numFmtId="44" fontId="2" fillId="4" borderId="28" xfId="2" applyNumberFormat="1" applyFont="1" applyFill="1" applyBorder="1" applyProtection="1"/>
    <xf numFmtId="44" fontId="2" fillId="4" borderId="29" xfId="1" applyNumberFormat="1" applyFont="1" applyFill="1" applyBorder="1" applyAlignment="1" applyProtection="1">
      <alignment horizontal="center"/>
    </xf>
    <xf numFmtId="44" fontId="2" fillId="4" borderId="30" xfId="1" applyNumberFormat="1" applyFont="1" applyFill="1" applyBorder="1" applyAlignment="1" applyProtection="1">
      <alignment horizontal="center"/>
    </xf>
    <xf numFmtId="44" fontId="2" fillId="0" borderId="6" xfId="2" applyNumberFormat="1" applyBorder="1" applyProtection="1"/>
    <xf numFmtId="44" fontId="2" fillId="2" borderId="3" xfId="1" applyNumberFormat="1" applyFont="1" applyFill="1" applyBorder="1" applyAlignment="1" applyProtection="1">
      <alignment horizontal="center"/>
    </xf>
    <xf numFmtId="44" fontId="2" fillId="3" borderId="27" xfId="1" applyNumberFormat="1" applyFont="1" applyFill="1" applyBorder="1" applyAlignment="1" applyProtection="1">
      <alignment horizontal="center"/>
    </xf>
    <xf numFmtId="44" fontId="2" fillId="3" borderId="10" xfId="1" applyNumberFormat="1" applyFont="1" applyFill="1" applyBorder="1" applyAlignment="1" applyProtection="1">
      <alignment horizontal="center"/>
    </xf>
    <xf numFmtId="44" fontId="2" fillId="3" borderId="5" xfId="1" applyNumberFormat="1" applyFont="1" applyFill="1" applyBorder="1" applyAlignment="1" applyProtection="1">
      <alignment horizontal="center"/>
    </xf>
    <xf numFmtId="44" fontId="2" fillId="3" borderId="1" xfId="1" applyNumberFormat="1" applyFont="1" applyFill="1" applyBorder="1" applyAlignment="1" applyProtection="1">
      <alignment horizontal="center"/>
    </xf>
    <xf numFmtId="44" fontId="2" fillId="3" borderId="9" xfId="1" applyNumberFormat="1" applyFont="1" applyFill="1" applyBorder="1" applyAlignment="1" applyProtection="1">
      <alignment horizontal="center"/>
    </xf>
    <xf numFmtId="44" fontId="2" fillId="2" borderId="1" xfId="1" applyNumberFormat="1" applyFont="1" applyFill="1" applyBorder="1" applyAlignment="1" applyProtection="1">
      <alignment horizontal="center"/>
    </xf>
    <xf numFmtId="44" fontId="2" fillId="2" borderId="5" xfId="1" applyNumberFormat="1" applyFont="1" applyFill="1" applyBorder="1" applyAlignment="1" applyProtection="1">
      <alignment horizontal="center"/>
    </xf>
    <xf numFmtId="44" fontId="2" fillId="2" borderId="9" xfId="1" applyNumberFormat="1" applyFont="1" applyFill="1" applyBorder="1" applyAlignment="1" applyProtection="1">
      <alignment horizontal="center"/>
    </xf>
    <xf numFmtId="44" fontId="2" fillId="12" borderId="6" xfId="2" applyNumberFormat="1" applyFill="1" applyBorder="1" applyProtection="1"/>
    <xf numFmtId="44" fontId="2" fillId="2" borderId="19" xfId="1" applyNumberFormat="1" applyFont="1" applyFill="1" applyBorder="1" applyAlignment="1" applyProtection="1">
      <alignment horizontal="center"/>
    </xf>
    <xf numFmtId="44" fontId="2" fillId="2" borderId="24" xfId="1" applyNumberFormat="1" applyFont="1" applyFill="1" applyBorder="1" applyAlignment="1" applyProtection="1">
      <alignment horizontal="center"/>
    </xf>
    <xf numFmtId="44" fontId="2" fillId="2" borderId="13" xfId="1" applyNumberFormat="1" applyFont="1" applyFill="1" applyBorder="1" applyAlignment="1" applyProtection="1">
      <alignment horizontal="center"/>
    </xf>
    <xf numFmtId="44" fontId="2" fillId="0" borderId="6" xfId="2" applyNumberFormat="1" applyFill="1" applyBorder="1" applyProtection="1"/>
    <xf numFmtId="44" fontId="2" fillId="0" borderId="8" xfId="2" applyNumberFormat="1" applyBorder="1" applyProtection="1"/>
    <xf numFmtId="44" fontId="2" fillId="2" borderId="7" xfId="1" applyNumberFormat="1" applyFont="1" applyFill="1" applyBorder="1" applyAlignment="1" applyProtection="1">
      <alignment horizontal="center"/>
    </xf>
    <xf numFmtId="44" fontId="2" fillId="2" borderId="31" xfId="1" applyNumberFormat="1" applyFont="1" applyFill="1" applyBorder="1" applyAlignment="1" applyProtection="1">
      <alignment horizontal="center"/>
    </xf>
    <xf numFmtId="44" fontId="2" fillId="2" borderId="12" xfId="1" applyNumberFormat="1" applyFont="1" applyFill="1" applyBorder="1" applyAlignment="1" applyProtection="1">
      <alignment horizontal="center"/>
    </xf>
    <xf numFmtId="44" fontId="0" fillId="0" borderId="0" xfId="1" applyNumberFormat="1" applyFont="1" applyAlignment="1">
      <alignment horizontal="center"/>
    </xf>
    <xf numFmtId="44" fontId="2" fillId="0" borderId="0" xfId="2" applyNumberFormat="1" applyFill="1" applyBorder="1" applyProtection="1"/>
    <xf numFmtId="44" fontId="0" fillId="0" borderId="0" xfId="9" applyNumberFormat="1" applyFont="1" applyAlignment="1">
      <alignment horizontal="center"/>
    </xf>
    <xf numFmtId="44" fontId="2" fillId="3" borderId="17" xfId="1" applyNumberFormat="1" applyFont="1" applyFill="1" applyBorder="1" applyAlignment="1" applyProtection="1">
      <alignment horizontal="center"/>
    </xf>
    <xf numFmtId="44" fontId="2" fillId="3" borderId="32" xfId="1" applyNumberFormat="1" applyFont="1" applyFill="1" applyBorder="1" applyAlignment="1" applyProtection="1">
      <alignment horizontal="center"/>
    </xf>
    <xf numFmtId="44" fontId="2" fillId="3" borderId="24" xfId="1" applyNumberFormat="1" applyFont="1" applyFill="1" applyBorder="1" applyAlignment="1" applyProtection="1">
      <alignment horizontal="center"/>
    </xf>
    <xf numFmtId="44" fontId="2" fillId="2" borderId="23" xfId="1" applyNumberFormat="1" applyFont="1" applyFill="1" applyBorder="1" applyAlignment="1" applyProtection="1">
      <alignment horizontal="center"/>
    </xf>
    <xf numFmtId="44" fontId="2" fillId="2" borderId="32" xfId="1" applyNumberFormat="1" applyFont="1" applyFill="1" applyBorder="1" applyAlignment="1" applyProtection="1">
      <alignment horizontal="center"/>
    </xf>
    <xf numFmtId="44" fontId="2" fillId="3" borderId="21" xfId="1" applyNumberFormat="1" applyFont="1" applyFill="1" applyBorder="1" applyAlignment="1" applyProtection="1">
      <alignment horizontal="center"/>
    </xf>
    <xf numFmtId="1" fontId="3" fillId="19" borderId="42" xfId="0" applyNumberFormat="1" applyFont="1" applyFill="1" applyBorder="1" applyAlignment="1" applyProtection="1">
      <alignment horizontal="center" wrapText="1"/>
    </xf>
    <xf numFmtId="1" fontId="0" fillId="18" borderId="22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/>
    <xf numFmtId="1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0" fillId="0" borderId="0" xfId="0" applyAlignment="1"/>
    <xf numFmtId="164" fontId="0" fillId="7" borderId="37" xfId="0" applyNumberFormat="1" applyFill="1" applyBorder="1" applyAlignment="1">
      <alignment horizontal="center"/>
    </xf>
    <xf numFmtId="164" fontId="0" fillId="9" borderId="24" xfId="0" applyNumberFormat="1" applyFill="1" applyBorder="1" applyAlignment="1">
      <alignment horizontal="center"/>
    </xf>
    <xf numFmtId="164" fontId="0" fillId="10" borderId="24" xfId="0" applyNumberFormat="1" applyFill="1" applyBorder="1" applyAlignment="1">
      <alignment horizontal="center"/>
    </xf>
    <xf numFmtId="164" fontId="0" fillId="6" borderId="24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164" fontId="0" fillId="7" borderId="24" xfId="0" applyNumberFormat="1" applyFill="1" applyBorder="1" applyAlignment="1">
      <alignment horizontal="center"/>
    </xf>
    <xf numFmtId="164" fontId="0" fillId="11" borderId="36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4" fontId="0" fillId="11" borderId="35" xfId="0" applyNumberFormat="1" applyFill="1" applyBorder="1" applyAlignment="1">
      <alignment horizontal="center"/>
    </xf>
    <xf numFmtId="164" fontId="0" fillId="11" borderId="38" xfId="0" applyNumberFormat="1" applyFill="1" applyBorder="1" applyAlignment="1">
      <alignment horizontal="center"/>
    </xf>
    <xf numFmtId="164" fontId="5" fillId="0" borderId="46" xfId="0" applyNumberFormat="1" applyFont="1" applyFill="1" applyBorder="1"/>
    <xf numFmtId="164" fontId="5" fillId="0" borderId="41" xfId="0" applyNumberFormat="1" applyFont="1" applyFill="1" applyBorder="1" applyAlignment="1">
      <alignment horizontal="center"/>
    </xf>
    <xf numFmtId="164" fontId="5" fillId="0" borderId="41" xfId="0" applyNumberFormat="1" applyFont="1" applyFill="1" applyBorder="1"/>
    <xf numFmtId="164" fontId="0" fillId="0" borderId="47" xfId="0" applyNumberFormat="1" applyBorder="1"/>
    <xf numFmtId="164" fontId="0" fillId="0" borderId="48" xfId="0" applyNumberFormat="1" applyBorder="1"/>
    <xf numFmtId="4" fontId="6" fillId="12" borderId="0" xfId="0" applyNumberFormat="1" applyFont="1" applyFill="1" applyAlignment="1" applyProtection="1">
      <alignment horizontal="center"/>
      <protection hidden="1"/>
    </xf>
    <xf numFmtId="4" fontId="6" fillId="12" borderId="0" xfId="0" applyNumberFormat="1" applyFont="1" applyFill="1" applyBorder="1" applyAlignment="1" applyProtection="1">
      <alignment horizontal="center" vertical="top"/>
      <protection hidden="1"/>
    </xf>
    <xf numFmtId="4" fontId="8" fillId="12" borderId="0" xfId="0" applyNumberFormat="1" applyFont="1" applyFill="1" applyAlignment="1" applyProtection="1">
      <alignment horizontal="center" vertical="top" wrapText="1"/>
      <protection hidden="1"/>
    </xf>
    <xf numFmtId="4" fontId="8" fillId="0" borderId="0" xfId="0" applyNumberFormat="1" applyFont="1" applyAlignment="1" applyProtection="1">
      <alignment horizontal="center" vertical="top" wrapText="1"/>
      <protection hidden="1"/>
    </xf>
    <xf numFmtId="4" fontId="8" fillId="0" borderId="22" xfId="0" applyNumberFormat="1" applyFont="1" applyBorder="1" applyAlignment="1" applyProtection="1">
      <alignment horizontal="center" vertical="top" wrapText="1"/>
      <protection hidden="1"/>
    </xf>
    <xf numFmtId="4" fontId="0" fillId="0" borderId="0" xfId="0" applyNumberFormat="1" applyAlignment="1" applyProtection="1">
      <alignment horizontal="left"/>
      <protection locked="0"/>
    </xf>
  </cellXfs>
  <cellStyles count="10">
    <cellStyle name="Comma" xfId="9" builtinId="3"/>
    <cellStyle name="Comma 2" xfId="6"/>
    <cellStyle name="Comma 3" xfId="5"/>
    <cellStyle name="Currency" xfId="1" builtinId="4"/>
    <cellStyle name="Currency 2" xfId="8"/>
    <cellStyle name="Currency 3" xfId="7"/>
    <cellStyle name="Normal" xfId="0" builtinId="0"/>
    <cellStyle name="Normal 2" xfId="2"/>
    <cellStyle name="Normal 3" xfId="3"/>
    <cellStyle name="Normal 4" xfId="4"/>
  </cellStyles>
  <dxfs count="4">
    <dxf>
      <font>
        <color theme="0"/>
      </font>
      <fill>
        <patternFill patternType="solid"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FF99"/>
      <color rgb="FFFF0000"/>
      <color rgb="FF00CC66"/>
      <color rgb="FF00CC00"/>
      <color rgb="FFFFFF99"/>
      <color rgb="FFFF66CC"/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27"/>
  <sheetViews>
    <sheetView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" sqref="J3"/>
    </sheetView>
  </sheetViews>
  <sheetFormatPr defaultRowHeight="14.5" x14ac:dyDescent="0.35"/>
  <cols>
    <col min="1" max="1" width="15.6328125" style="1" customWidth="1"/>
    <col min="2" max="2" width="14.6328125" style="71" customWidth="1"/>
    <col min="3" max="3" width="14.6328125" style="78" customWidth="1"/>
    <col min="4" max="7" width="14.6328125" style="33" customWidth="1"/>
    <col min="8" max="8" width="14.6328125" style="36" customWidth="1"/>
    <col min="9" max="9" width="14.6328125" style="33" customWidth="1"/>
    <col min="10" max="16" width="17" style="1" customWidth="1"/>
    <col min="17" max="17" width="17" style="143" customWidth="1"/>
    <col min="18" max="21" width="17" style="1" customWidth="1"/>
    <col min="22" max="22" width="17.453125" style="1" customWidth="1"/>
    <col min="23" max="23" width="19.6328125" hidden="1" customWidth="1"/>
    <col min="24" max="24" width="24" hidden="1" customWidth="1"/>
    <col min="25" max="25" width="9.08984375" customWidth="1"/>
  </cols>
  <sheetData>
    <row r="1" spans="1:24" s="71" customFormat="1" ht="53.5" thickTop="1" thickBot="1" x14ac:dyDescent="0.4">
      <c r="A1" s="100" t="s">
        <v>0</v>
      </c>
      <c r="B1" s="101" t="s">
        <v>167</v>
      </c>
      <c r="C1" s="102" t="s">
        <v>132</v>
      </c>
      <c r="D1" s="103" t="s">
        <v>133</v>
      </c>
      <c r="E1" s="103" t="s">
        <v>134</v>
      </c>
      <c r="F1" s="103" t="s">
        <v>137</v>
      </c>
      <c r="G1" s="103" t="s">
        <v>135</v>
      </c>
      <c r="H1" s="103" t="s">
        <v>138</v>
      </c>
      <c r="I1" s="103" t="s">
        <v>136</v>
      </c>
      <c r="J1" s="87" t="s">
        <v>168</v>
      </c>
      <c r="K1" s="88" t="s">
        <v>147</v>
      </c>
      <c r="L1" s="88" t="s">
        <v>148</v>
      </c>
      <c r="M1" s="88" t="s">
        <v>149</v>
      </c>
      <c r="N1" s="88" t="s">
        <v>150</v>
      </c>
      <c r="O1" s="88" t="s">
        <v>151</v>
      </c>
      <c r="P1" s="105" t="s">
        <v>160</v>
      </c>
      <c r="Q1" s="140" t="s">
        <v>166</v>
      </c>
      <c r="R1" s="89" t="s">
        <v>152</v>
      </c>
      <c r="S1" s="89" t="s">
        <v>153</v>
      </c>
      <c r="T1" s="89" t="s">
        <v>154</v>
      </c>
      <c r="U1" s="89" t="s">
        <v>155</v>
      </c>
      <c r="V1" s="89" t="s">
        <v>156</v>
      </c>
    </row>
    <row r="2" spans="1:24" s="71" customFormat="1" ht="15.5" thickTop="1" thickBot="1" x14ac:dyDescent="0.4">
      <c r="A2" s="90" t="s">
        <v>1</v>
      </c>
      <c r="B2" s="157">
        <f t="shared" ref="B2:I2" si="0">SUM(B3:B116)</f>
        <v>47921163.349999987</v>
      </c>
      <c r="C2" s="158">
        <f t="shared" si="0"/>
        <v>1073866.05</v>
      </c>
      <c r="D2" s="158">
        <f t="shared" si="0"/>
        <v>5256561.0999999987</v>
      </c>
      <c r="E2" s="158">
        <f t="shared" si="0"/>
        <v>1743048.4</v>
      </c>
      <c r="F2" s="158">
        <f t="shared" si="0"/>
        <v>763794.85</v>
      </c>
      <c r="G2" s="158">
        <f t="shared" si="0"/>
        <v>1602974.4999999998</v>
      </c>
      <c r="H2" s="158">
        <f t="shared" si="0"/>
        <v>36513250.800000012</v>
      </c>
      <c r="I2" s="158">
        <f t="shared" si="0"/>
        <v>967667.64999999991</v>
      </c>
      <c r="J2" s="159">
        <f t="shared" ref="J2" si="1">SUM(J3:J116)</f>
        <v>4608352</v>
      </c>
      <c r="K2" s="158">
        <f t="shared" ref="K2:R2" si="2">SUM(K3:K116)</f>
        <v>0</v>
      </c>
      <c r="L2" s="158">
        <f t="shared" si="2"/>
        <v>0</v>
      </c>
      <c r="M2" s="158">
        <f t="shared" si="2"/>
        <v>0</v>
      </c>
      <c r="N2" s="158">
        <f t="shared" si="2"/>
        <v>0</v>
      </c>
      <c r="O2" s="158">
        <f t="shared" si="2"/>
        <v>0</v>
      </c>
      <c r="P2" s="158">
        <f>SUM(P3:P116)</f>
        <v>0</v>
      </c>
      <c r="Q2" s="158">
        <f>SUM(Q3:Q116)</f>
        <v>0</v>
      </c>
      <c r="R2" s="158">
        <f t="shared" si="2"/>
        <v>5256561.0999999987</v>
      </c>
      <c r="S2" s="158">
        <f t="shared" ref="S2:U2" si="3">SUM(S3:S116)</f>
        <v>1743048.4</v>
      </c>
      <c r="T2" s="158">
        <f t="shared" si="3"/>
        <v>1602974.4999999998</v>
      </c>
      <c r="U2" s="158">
        <f t="shared" si="3"/>
        <v>36513250.800000012</v>
      </c>
      <c r="V2" s="158">
        <f>SUM(V3:V116)</f>
        <v>967667.64999999991</v>
      </c>
    </row>
    <row r="3" spans="1:24" x14ac:dyDescent="0.35">
      <c r="A3" s="91" t="s">
        <v>2</v>
      </c>
      <c r="B3" s="160">
        <f>SUM(C3:I3)</f>
        <v>293539</v>
      </c>
      <c r="C3" s="147">
        <v>2000</v>
      </c>
      <c r="D3" s="148">
        <v>2000</v>
      </c>
      <c r="E3" s="149">
        <v>0</v>
      </c>
      <c r="F3" s="150">
        <v>2000</v>
      </c>
      <c r="G3" s="151">
        <v>5544</v>
      </c>
      <c r="H3" s="152">
        <v>279995</v>
      </c>
      <c r="I3" s="153">
        <v>2000</v>
      </c>
      <c r="J3" s="83">
        <f>ROUND(((B3-C3-F3)*0.1),0)</f>
        <v>28954</v>
      </c>
      <c r="K3" s="84"/>
      <c r="L3" s="27"/>
      <c r="M3" s="28"/>
      <c r="N3" s="34"/>
      <c r="O3" s="82"/>
      <c r="P3" s="104">
        <f>SUM(K3:O3)</f>
        <v>0</v>
      </c>
      <c r="Q3" s="141">
        <f>IF(P3&gt;0, 1, 0)</f>
        <v>0</v>
      </c>
      <c r="R3" s="85">
        <f t="shared" ref="R3:R34" si="4">D3-K3</f>
        <v>2000</v>
      </c>
      <c r="S3" s="27">
        <f t="shared" ref="S3:S34" si="5">E3-L3</f>
        <v>0</v>
      </c>
      <c r="T3" s="28">
        <f t="shared" ref="T3:T34" si="6">G3-M3</f>
        <v>5544</v>
      </c>
      <c r="U3" s="34">
        <f t="shared" ref="U3:U34" si="7">H3-N3</f>
        <v>279995</v>
      </c>
      <c r="V3" s="29">
        <f t="shared" ref="V3:V34" si="8">I3-O3</f>
        <v>2000</v>
      </c>
      <c r="W3" s="86" t="s">
        <v>139</v>
      </c>
      <c r="X3" s="86" t="s">
        <v>140</v>
      </c>
    </row>
    <row r="4" spans="1:24" x14ac:dyDescent="0.35">
      <c r="A4" s="92" t="s">
        <v>3</v>
      </c>
      <c r="B4" s="161">
        <f t="shared" ref="B4:B67" si="9">SUM(C4:I4)</f>
        <v>847188.85</v>
      </c>
      <c r="C4" s="147">
        <v>0</v>
      </c>
      <c r="D4" s="148">
        <v>2000</v>
      </c>
      <c r="E4" s="149">
        <v>0</v>
      </c>
      <c r="F4" s="150">
        <v>2000</v>
      </c>
      <c r="G4" s="151">
        <v>4037.25</v>
      </c>
      <c r="H4" s="152">
        <v>839151.6</v>
      </c>
      <c r="I4" s="153">
        <v>0</v>
      </c>
      <c r="J4" s="83">
        <f t="shared" ref="J4:J67" si="10">ROUND(((B4-C4-F4)*0.1),0)</f>
        <v>84519</v>
      </c>
      <c r="K4" s="81"/>
      <c r="L4" s="30"/>
      <c r="M4" s="31"/>
      <c r="N4" s="35"/>
      <c r="O4" s="79"/>
      <c r="P4" s="104">
        <f t="shared" ref="P4:P67" si="11">SUM(K4:O4)</f>
        <v>0</v>
      </c>
      <c r="Q4" s="141">
        <f t="shared" ref="Q4:Q67" si="12">IF(P4&gt;0, 1, 0)</f>
        <v>0</v>
      </c>
      <c r="R4" s="80">
        <f t="shared" si="4"/>
        <v>2000</v>
      </c>
      <c r="S4" s="30">
        <f t="shared" si="5"/>
        <v>0</v>
      </c>
      <c r="T4" s="31">
        <f t="shared" si="6"/>
        <v>4037.25</v>
      </c>
      <c r="U4" s="35">
        <f t="shared" si="7"/>
        <v>839151.6</v>
      </c>
      <c r="V4" s="32">
        <f t="shared" si="8"/>
        <v>0</v>
      </c>
      <c r="W4" s="37" t="s">
        <v>122</v>
      </c>
      <c r="X4" s="37" t="e">
        <f>#REF!</f>
        <v>#REF!</v>
      </c>
    </row>
    <row r="5" spans="1:24" x14ac:dyDescent="0.35">
      <c r="A5" s="92" t="s">
        <v>4</v>
      </c>
      <c r="B5" s="161">
        <f t="shared" si="9"/>
        <v>1239069.8500000001</v>
      </c>
      <c r="C5" s="147">
        <v>2000</v>
      </c>
      <c r="D5" s="148">
        <v>2000</v>
      </c>
      <c r="E5" s="149">
        <v>0</v>
      </c>
      <c r="F5" s="150">
        <v>0</v>
      </c>
      <c r="G5" s="151">
        <v>0</v>
      </c>
      <c r="H5" s="152">
        <v>1235069.8500000001</v>
      </c>
      <c r="I5" s="153">
        <v>0</v>
      </c>
      <c r="J5" s="83">
        <f t="shared" si="10"/>
        <v>123707</v>
      </c>
      <c r="K5" s="81"/>
      <c r="L5" s="30"/>
      <c r="M5" s="31"/>
      <c r="N5" s="35"/>
      <c r="O5" s="79"/>
      <c r="P5" s="104">
        <f t="shared" si="11"/>
        <v>0</v>
      </c>
      <c r="Q5" s="141">
        <f t="shared" si="12"/>
        <v>0</v>
      </c>
      <c r="R5" s="80">
        <f t="shared" si="4"/>
        <v>2000</v>
      </c>
      <c r="S5" s="30">
        <f t="shared" si="5"/>
        <v>0</v>
      </c>
      <c r="T5" s="31">
        <f t="shared" si="6"/>
        <v>0</v>
      </c>
      <c r="U5" s="35">
        <f t="shared" si="7"/>
        <v>1235069.8500000001</v>
      </c>
      <c r="V5" s="32">
        <f t="shared" si="8"/>
        <v>0</v>
      </c>
      <c r="W5" s="38" t="s">
        <v>123</v>
      </c>
      <c r="X5" s="38" t="e">
        <f>#REF!</f>
        <v>#REF!</v>
      </c>
    </row>
    <row r="6" spans="1:24" x14ac:dyDescent="0.35">
      <c r="A6" s="92" t="s">
        <v>5</v>
      </c>
      <c r="B6" s="161">
        <f t="shared" si="9"/>
        <v>991715.1</v>
      </c>
      <c r="C6" s="147">
        <v>2000</v>
      </c>
      <c r="D6" s="148">
        <v>2000</v>
      </c>
      <c r="E6" s="149">
        <v>0</v>
      </c>
      <c r="F6" s="150">
        <v>0</v>
      </c>
      <c r="G6" s="151">
        <v>7373.1</v>
      </c>
      <c r="H6" s="152">
        <v>980342</v>
      </c>
      <c r="I6" s="153">
        <v>0</v>
      </c>
      <c r="J6" s="83">
        <f t="shared" si="10"/>
        <v>98972</v>
      </c>
      <c r="K6" s="81"/>
      <c r="L6" s="30"/>
      <c r="M6" s="31"/>
      <c r="N6" s="35"/>
      <c r="O6" s="79"/>
      <c r="P6" s="104">
        <f t="shared" si="11"/>
        <v>0</v>
      </c>
      <c r="Q6" s="141">
        <f t="shared" si="12"/>
        <v>0</v>
      </c>
      <c r="R6" s="80">
        <f t="shared" si="4"/>
        <v>2000</v>
      </c>
      <c r="S6" s="30">
        <f t="shared" si="5"/>
        <v>0</v>
      </c>
      <c r="T6" s="31">
        <f t="shared" si="6"/>
        <v>7373.1</v>
      </c>
      <c r="U6" s="35">
        <f t="shared" si="7"/>
        <v>980342</v>
      </c>
      <c r="V6" s="32">
        <f t="shared" si="8"/>
        <v>0</v>
      </c>
      <c r="W6" s="39" t="s">
        <v>124</v>
      </c>
      <c r="X6" s="39" t="e">
        <f>#REF!</f>
        <v>#REF!</v>
      </c>
    </row>
    <row r="7" spans="1:24" x14ac:dyDescent="0.35">
      <c r="A7" s="92" t="s">
        <v>6</v>
      </c>
      <c r="B7" s="161">
        <f t="shared" si="9"/>
        <v>250011.95</v>
      </c>
      <c r="C7" s="147">
        <v>48223</v>
      </c>
      <c r="D7" s="148">
        <v>77045</v>
      </c>
      <c r="E7" s="149">
        <v>0</v>
      </c>
      <c r="F7" s="150">
        <v>2000</v>
      </c>
      <c r="G7" s="151">
        <v>16886.099999999999</v>
      </c>
      <c r="H7" s="152">
        <v>61835.55</v>
      </c>
      <c r="I7" s="153">
        <v>44022.3</v>
      </c>
      <c r="J7" s="83">
        <f t="shared" si="10"/>
        <v>19979</v>
      </c>
      <c r="K7" s="81"/>
      <c r="L7" s="30"/>
      <c r="M7" s="31"/>
      <c r="N7" s="35"/>
      <c r="O7" s="79"/>
      <c r="P7" s="104">
        <f t="shared" si="11"/>
        <v>0</v>
      </c>
      <c r="Q7" s="141">
        <f t="shared" si="12"/>
        <v>0</v>
      </c>
      <c r="R7" s="80">
        <f t="shared" si="4"/>
        <v>77045</v>
      </c>
      <c r="S7" s="30">
        <f t="shared" si="5"/>
        <v>0</v>
      </c>
      <c r="T7" s="31">
        <f t="shared" si="6"/>
        <v>16886.099999999999</v>
      </c>
      <c r="U7" s="35">
        <f t="shared" si="7"/>
        <v>61835.55</v>
      </c>
      <c r="V7" s="32">
        <f t="shared" si="8"/>
        <v>44022.3</v>
      </c>
      <c r="W7" s="40" t="s">
        <v>125</v>
      </c>
      <c r="X7" s="40" t="e">
        <f>#REF!</f>
        <v>#REF!</v>
      </c>
    </row>
    <row r="8" spans="1:24" x14ac:dyDescent="0.35">
      <c r="A8" s="92" t="s">
        <v>7</v>
      </c>
      <c r="B8" s="161">
        <f t="shared" si="9"/>
        <v>518235.9</v>
      </c>
      <c r="C8" s="147">
        <v>0</v>
      </c>
      <c r="D8" s="148">
        <v>20624.099999999999</v>
      </c>
      <c r="E8" s="149">
        <v>0</v>
      </c>
      <c r="F8" s="150">
        <v>0</v>
      </c>
      <c r="G8" s="151">
        <v>10506.3</v>
      </c>
      <c r="H8" s="152">
        <v>485005.5</v>
      </c>
      <c r="I8" s="153">
        <v>2100</v>
      </c>
      <c r="J8" s="83">
        <f t="shared" si="10"/>
        <v>51824</v>
      </c>
      <c r="K8" s="81"/>
      <c r="L8" s="30"/>
      <c r="M8" s="31"/>
      <c r="N8" s="35"/>
      <c r="O8" s="79"/>
      <c r="P8" s="104">
        <f t="shared" si="11"/>
        <v>0</v>
      </c>
      <c r="Q8" s="141">
        <f t="shared" si="12"/>
        <v>0</v>
      </c>
      <c r="R8" s="80">
        <f t="shared" si="4"/>
        <v>20624.099999999999</v>
      </c>
      <c r="S8" s="30">
        <f t="shared" si="5"/>
        <v>0</v>
      </c>
      <c r="T8" s="31">
        <f t="shared" si="6"/>
        <v>10506.3</v>
      </c>
      <c r="U8" s="35">
        <f t="shared" si="7"/>
        <v>485005.5</v>
      </c>
      <c r="V8" s="32">
        <f t="shared" si="8"/>
        <v>2100</v>
      </c>
      <c r="W8" s="41" t="s">
        <v>126</v>
      </c>
      <c r="X8" s="41" t="e">
        <f>#REF!</f>
        <v>#REF!</v>
      </c>
    </row>
    <row r="9" spans="1:24" x14ac:dyDescent="0.35">
      <c r="A9" s="92" t="s">
        <v>8</v>
      </c>
      <c r="B9" s="161">
        <f t="shared" si="9"/>
        <v>162640.54999999999</v>
      </c>
      <c r="C9" s="147">
        <v>2000</v>
      </c>
      <c r="D9" s="148">
        <v>15310</v>
      </c>
      <c r="E9" s="149">
        <v>0</v>
      </c>
      <c r="F9" s="150">
        <v>2000</v>
      </c>
      <c r="G9" s="151">
        <v>2000</v>
      </c>
      <c r="H9" s="152">
        <v>141330.54999999999</v>
      </c>
      <c r="I9" s="153">
        <v>0</v>
      </c>
      <c r="J9" s="83">
        <f t="shared" si="10"/>
        <v>15864</v>
      </c>
      <c r="K9" s="81"/>
      <c r="L9" s="30"/>
      <c r="M9" s="31"/>
      <c r="N9" s="35"/>
      <c r="O9" s="79"/>
      <c r="P9" s="104">
        <f t="shared" si="11"/>
        <v>0</v>
      </c>
      <c r="Q9" s="141">
        <f t="shared" si="12"/>
        <v>0</v>
      </c>
      <c r="R9" s="80">
        <f t="shared" si="4"/>
        <v>15310</v>
      </c>
      <c r="S9" s="30">
        <f t="shared" si="5"/>
        <v>0</v>
      </c>
      <c r="T9" s="31">
        <f t="shared" si="6"/>
        <v>2000</v>
      </c>
      <c r="U9" s="35">
        <f t="shared" si="7"/>
        <v>141330.54999999999</v>
      </c>
      <c r="V9" s="32">
        <f t="shared" si="8"/>
        <v>0</v>
      </c>
      <c r="W9" s="42" t="s">
        <v>127</v>
      </c>
      <c r="X9" s="42" t="e">
        <f>#REF!</f>
        <v>#REF!</v>
      </c>
    </row>
    <row r="10" spans="1:24" x14ac:dyDescent="0.35">
      <c r="A10" s="92" t="s">
        <v>9</v>
      </c>
      <c r="B10" s="161">
        <f t="shared" si="9"/>
        <v>194635.9</v>
      </c>
      <c r="C10" s="147">
        <v>2000</v>
      </c>
      <c r="D10" s="148">
        <v>40002.6</v>
      </c>
      <c r="E10" s="149">
        <v>0</v>
      </c>
      <c r="F10" s="150">
        <v>0</v>
      </c>
      <c r="G10" s="151">
        <v>9414.5</v>
      </c>
      <c r="H10" s="152">
        <v>136566</v>
      </c>
      <c r="I10" s="153">
        <v>6652.8</v>
      </c>
      <c r="J10" s="83">
        <f t="shared" si="10"/>
        <v>19264</v>
      </c>
      <c r="K10" s="81"/>
      <c r="L10" s="30"/>
      <c r="M10" s="31"/>
      <c r="N10" s="35"/>
      <c r="O10" s="79"/>
      <c r="P10" s="104">
        <f t="shared" si="11"/>
        <v>0</v>
      </c>
      <c r="Q10" s="141">
        <f t="shared" si="12"/>
        <v>0</v>
      </c>
      <c r="R10" s="80">
        <f t="shared" si="4"/>
        <v>40002.6</v>
      </c>
      <c r="S10" s="30">
        <f t="shared" si="5"/>
        <v>0</v>
      </c>
      <c r="T10" s="31">
        <f t="shared" si="6"/>
        <v>9414.5</v>
      </c>
      <c r="U10" s="35">
        <f t="shared" si="7"/>
        <v>136566</v>
      </c>
      <c r="V10" s="32">
        <f t="shared" si="8"/>
        <v>6652.8</v>
      </c>
      <c r="W10" s="43" t="s">
        <v>128</v>
      </c>
      <c r="X10" s="43" t="e">
        <f>#REF!</f>
        <v>#REF!</v>
      </c>
    </row>
    <row r="11" spans="1:24" x14ac:dyDescent="0.35">
      <c r="A11" s="92" t="s">
        <v>10</v>
      </c>
      <c r="B11" s="161">
        <f t="shared" si="9"/>
        <v>571699</v>
      </c>
      <c r="C11" s="147">
        <v>105174.5</v>
      </c>
      <c r="D11" s="148">
        <v>20143.2</v>
      </c>
      <c r="E11" s="149">
        <v>76892.55</v>
      </c>
      <c r="F11" s="150">
        <v>4821.25</v>
      </c>
      <c r="G11" s="151">
        <v>23081.1</v>
      </c>
      <c r="H11" s="152">
        <v>320326</v>
      </c>
      <c r="I11" s="153">
        <v>21260.400000000001</v>
      </c>
      <c r="J11" s="83">
        <f t="shared" si="10"/>
        <v>46170</v>
      </c>
      <c r="K11" s="81"/>
      <c r="L11" s="30"/>
      <c r="M11" s="31"/>
      <c r="N11" s="35"/>
      <c r="O11" s="79"/>
      <c r="P11" s="104">
        <f t="shared" si="11"/>
        <v>0</v>
      </c>
      <c r="Q11" s="141">
        <f t="shared" si="12"/>
        <v>0</v>
      </c>
      <c r="R11" s="80">
        <f t="shared" si="4"/>
        <v>20143.2</v>
      </c>
      <c r="S11" s="30">
        <f t="shared" si="5"/>
        <v>76892.55</v>
      </c>
      <c r="T11" s="31">
        <f t="shared" si="6"/>
        <v>23081.1</v>
      </c>
      <c r="U11" s="35">
        <f t="shared" si="7"/>
        <v>320326</v>
      </c>
      <c r="V11" s="32">
        <f t="shared" si="8"/>
        <v>21260.400000000001</v>
      </c>
    </row>
    <row r="12" spans="1:24" x14ac:dyDescent="0.35">
      <c r="A12" s="92" t="s">
        <v>11</v>
      </c>
      <c r="B12" s="161">
        <f t="shared" si="9"/>
        <v>237874.69999999998</v>
      </c>
      <c r="C12" s="147">
        <v>0</v>
      </c>
      <c r="D12" s="148">
        <v>18529.75</v>
      </c>
      <c r="E12" s="149">
        <v>0</v>
      </c>
      <c r="F12" s="150">
        <v>0</v>
      </c>
      <c r="G12" s="151">
        <v>16886.099999999999</v>
      </c>
      <c r="H12" s="152">
        <v>199271.05</v>
      </c>
      <c r="I12" s="153">
        <v>3187.8</v>
      </c>
      <c r="J12" s="83">
        <f t="shared" si="10"/>
        <v>23787</v>
      </c>
      <c r="K12" s="81"/>
      <c r="L12" s="30"/>
      <c r="M12" s="31"/>
      <c r="N12" s="35"/>
      <c r="O12" s="79"/>
      <c r="P12" s="104">
        <f t="shared" si="11"/>
        <v>0</v>
      </c>
      <c r="Q12" s="141">
        <f t="shared" si="12"/>
        <v>0</v>
      </c>
      <c r="R12" s="80">
        <f t="shared" si="4"/>
        <v>18529.75</v>
      </c>
      <c r="S12" s="30">
        <f t="shared" si="5"/>
        <v>0</v>
      </c>
      <c r="T12" s="31">
        <f t="shared" si="6"/>
        <v>16886.099999999999</v>
      </c>
      <c r="U12" s="35">
        <f t="shared" si="7"/>
        <v>199271.05</v>
      </c>
      <c r="V12" s="32">
        <f t="shared" si="8"/>
        <v>3187.8</v>
      </c>
    </row>
    <row r="13" spans="1:24" x14ac:dyDescent="0.35">
      <c r="A13" s="92" t="s">
        <v>12</v>
      </c>
      <c r="B13" s="161">
        <f t="shared" si="9"/>
        <v>639291.5</v>
      </c>
      <c r="C13" s="147">
        <v>2000</v>
      </c>
      <c r="D13" s="148">
        <v>2000</v>
      </c>
      <c r="E13" s="149">
        <v>0</v>
      </c>
      <c r="F13" s="150">
        <v>2000</v>
      </c>
      <c r="G13" s="151">
        <v>2772</v>
      </c>
      <c r="H13" s="152">
        <v>628519.5</v>
      </c>
      <c r="I13" s="153">
        <v>2000</v>
      </c>
      <c r="J13" s="83">
        <f t="shared" si="10"/>
        <v>63529</v>
      </c>
      <c r="K13" s="81"/>
      <c r="L13" s="30"/>
      <c r="M13" s="31"/>
      <c r="N13" s="35"/>
      <c r="O13" s="79"/>
      <c r="P13" s="104">
        <f t="shared" si="11"/>
        <v>0</v>
      </c>
      <c r="Q13" s="141">
        <f t="shared" si="12"/>
        <v>0</v>
      </c>
      <c r="R13" s="80">
        <f t="shared" si="4"/>
        <v>2000</v>
      </c>
      <c r="S13" s="30">
        <f t="shared" si="5"/>
        <v>0</v>
      </c>
      <c r="T13" s="31">
        <f t="shared" si="6"/>
        <v>2772</v>
      </c>
      <c r="U13" s="35">
        <f t="shared" si="7"/>
        <v>628519.5</v>
      </c>
      <c r="V13" s="32">
        <f t="shared" si="8"/>
        <v>2000</v>
      </c>
    </row>
    <row r="14" spans="1:24" x14ac:dyDescent="0.35">
      <c r="A14" s="92" t="s">
        <v>13</v>
      </c>
      <c r="B14" s="161">
        <f t="shared" si="9"/>
        <v>568313.55000000005</v>
      </c>
      <c r="C14" s="147">
        <v>0</v>
      </c>
      <c r="D14" s="148">
        <v>3187.8</v>
      </c>
      <c r="E14" s="149">
        <v>340454</v>
      </c>
      <c r="F14" s="150">
        <v>0</v>
      </c>
      <c r="G14" s="151">
        <v>5097.75</v>
      </c>
      <c r="H14" s="152">
        <v>217574</v>
      </c>
      <c r="I14" s="153">
        <v>2000</v>
      </c>
      <c r="J14" s="83">
        <f t="shared" si="10"/>
        <v>56831</v>
      </c>
      <c r="K14" s="81"/>
      <c r="L14" s="30"/>
      <c r="M14" s="31"/>
      <c r="N14" s="35"/>
      <c r="O14" s="79"/>
      <c r="P14" s="104">
        <f t="shared" si="11"/>
        <v>0</v>
      </c>
      <c r="Q14" s="141">
        <f t="shared" si="12"/>
        <v>0</v>
      </c>
      <c r="R14" s="80">
        <f t="shared" si="4"/>
        <v>3187.8</v>
      </c>
      <c r="S14" s="30">
        <f t="shared" si="5"/>
        <v>340454</v>
      </c>
      <c r="T14" s="31">
        <f t="shared" si="6"/>
        <v>5097.75</v>
      </c>
      <c r="U14" s="35">
        <f t="shared" si="7"/>
        <v>217574</v>
      </c>
      <c r="V14" s="32">
        <f t="shared" si="8"/>
        <v>2000</v>
      </c>
    </row>
    <row r="15" spans="1:24" x14ac:dyDescent="0.35">
      <c r="A15" s="92" t="s">
        <v>14</v>
      </c>
      <c r="B15" s="161">
        <f t="shared" si="9"/>
        <v>1138300.05</v>
      </c>
      <c r="C15" s="147">
        <v>2000</v>
      </c>
      <c r="D15" s="148">
        <v>28974.75</v>
      </c>
      <c r="E15" s="149">
        <v>0</v>
      </c>
      <c r="F15" s="150">
        <v>2000</v>
      </c>
      <c r="G15" s="151">
        <v>58975.35</v>
      </c>
      <c r="H15" s="152">
        <v>1044349.95</v>
      </c>
      <c r="I15" s="153">
        <v>2000</v>
      </c>
      <c r="J15" s="83">
        <f t="shared" si="10"/>
        <v>113430</v>
      </c>
      <c r="K15" s="81"/>
      <c r="L15" s="30"/>
      <c r="M15" s="31"/>
      <c r="N15" s="35"/>
      <c r="O15" s="79"/>
      <c r="P15" s="104">
        <f t="shared" si="11"/>
        <v>0</v>
      </c>
      <c r="Q15" s="141">
        <f t="shared" si="12"/>
        <v>0</v>
      </c>
      <c r="R15" s="80">
        <f t="shared" si="4"/>
        <v>28974.75</v>
      </c>
      <c r="S15" s="30">
        <f t="shared" si="5"/>
        <v>0</v>
      </c>
      <c r="T15" s="31">
        <f t="shared" si="6"/>
        <v>58975.35</v>
      </c>
      <c r="U15" s="35">
        <f t="shared" si="7"/>
        <v>1044349.95</v>
      </c>
      <c r="V15" s="32">
        <f t="shared" si="8"/>
        <v>2000</v>
      </c>
    </row>
    <row r="16" spans="1:24" x14ac:dyDescent="0.35">
      <c r="A16" s="92" t="s">
        <v>15</v>
      </c>
      <c r="B16" s="161">
        <f t="shared" si="9"/>
        <v>414873.44999999995</v>
      </c>
      <c r="C16" s="147">
        <v>0</v>
      </c>
      <c r="D16" s="148">
        <v>21408</v>
      </c>
      <c r="E16" s="149">
        <v>0</v>
      </c>
      <c r="F16" s="150">
        <v>0</v>
      </c>
      <c r="G16" s="151">
        <v>5292</v>
      </c>
      <c r="H16" s="154">
        <v>381031.35</v>
      </c>
      <c r="I16" s="155">
        <v>7142.1</v>
      </c>
      <c r="J16" s="83">
        <f t="shared" si="10"/>
        <v>41487</v>
      </c>
      <c r="K16" s="81"/>
      <c r="L16" s="30"/>
      <c r="M16" s="31"/>
      <c r="N16" s="35"/>
      <c r="O16" s="79"/>
      <c r="P16" s="104">
        <f t="shared" si="11"/>
        <v>0</v>
      </c>
      <c r="Q16" s="141">
        <f t="shared" si="12"/>
        <v>0</v>
      </c>
      <c r="R16" s="80">
        <f t="shared" si="4"/>
        <v>21408</v>
      </c>
      <c r="S16" s="30">
        <f t="shared" si="5"/>
        <v>0</v>
      </c>
      <c r="T16" s="31">
        <f t="shared" si="6"/>
        <v>5292</v>
      </c>
      <c r="U16" s="35">
        <f t="shared" si="7"/>
        <v>381031.35</v>
      </c>
      <c r="V16" s="32">
        <f t="shared" si="8"/>
        <v>7142.1</v>
      </c>
    </row>
    <row r="17" spans="1:22" x14ac:dyDescent="0.35">
      <c r="A17" s="92" t="s">
        <v>16</v>
      </c>
      <c r="B17" s="161">
        <f t="shared" si="9"/>
        <v>191140.60000000003</v>
      </c>
      <c r="C17" s="147">
        <v>2000</v>
      </c>
      <c r="D17" s="148">
        <v>93459.45</v>
      </c>
      <c r="E17" s="149">
        <v>0</v>
      </c>
      <c r="F17" s="150">
        <v>11448</v>
      </c>
      <c r="G17" s="151">
        <v>20597.900000000001</v>
      </c>
      <c r="H17" s="152">
        <v>40195.050000000003</v>
      </c>
      <c r="I17" s="153">
        <v>23440.2</v>
      </c>
      <c r="J17" s="83">
        <f t="shared" si="10"/>
        <v>17769</v>
      </c>
      <c r="K17" s="81"/>
      <c r="L17" s="30"/>
      <c r="M17" s="31"/>
      <c r="N17" s="35"/>
      <c r="O17" s="79"/>
      <c r="P17" s="104">
        <f t="shared" si="11"/>
        <v>0</v>
      </c>
      <c r="Q17" s="141">
        <f t="shared" si="12"/>
        <v>0</v>
      </c>
      <c r="R17" s="80">
        <f t="shared" si="4"/>
        <v>93459.45</v>
      </c>
      <c r="S17" s="30">
        <f t="shared" si="5"/>
        <v>0</v>
      </c>
      <c r="T17" s="31">
        <f t="shared" si="6"/>
        <v>20597.900000000001</v>
      </c>
      <c r="U17" s="35">
        <f t="shared" si="7"/>
        <v>40195.050000000003</v>
      </c>
      <c r="V17" s="32">
        <f t="shared" si="8"/>
        <v>23440.2</v>
      </c>
    </row>
    <row r="18" spans="1:22" x14ac:dyDescent="0.35">
      <c r="A18" s="92" t="s">
        <v>17</v>
      </c>
      <c r="B18" s="161">
        <f t="shared" si="9"/>
        <v>550779.1</v>
      </c>
      <c r="C18" s="147">
        <v>83160</v>
      </c>
      <c r="D18" s="148">
        <v>2000</v>
      </c>
      <c r="E18" s="149">
        <v>7837.2</v>
      </c>
      <c r="F18" s="150">
        <v>2000</v>
      </c>
      <c r="G18" s="151">
        <v>14676.9</v>
      </c>
      <c r="H18" s="152">
        <v>439105</v>
      </c>
      <c r="I18" s="153">
        <v>2000</v>
      </c>
      <c r="J18" s="83">
        <f t="shared" si="10"/>
        <v>46562</v>
      </c>
      <c r="K18" s="81"/>
      <c r="L18" s="30"/>
      <c r="M18" s="31"/>
      <c r="N18" s="35"/>
      <c r="O18" s="79"/>
      <c r="P18" s="104">
        <f t="shared" si="11"/>
        <v>0</v>
      </c>
      <c r="Q18" s="141">
        <f t="shared" si="12"/>
        <v>0</v>
      </c>
      <c r="R18" s="80">
        <f t="shared" si="4"/>
        <v>2000</v>
      </c>
      <c r="S18" s="30">
        <f t="shared" si="5"/>
        <v>7837.2</v>
      </c>
      <c r="T18" s="31">
        <f t="shared" si="6"/>
        <v>14676.9</v>
      </c>
      <c r="U18" s="35">
        <f t="shared" si="7"/>
        <v>439105</v>
      </c>
      <c r="V18" s="32">
        <f t="shared" si="8"/>
        <v>2000</v>
      </c>
    </row>
    <row r="19" spans="1:22" x14ac:dyDescent="0.35">
      <c r="A19" s="92" t="s">
        <v>18</v>
      </c>
      <c r="B19" s="161">
        <f t="shared" si="9"/>
        <v>893385.70000000007</v>
      </c>
      <c r="C19" s="147">
        <v>0</v>
      </c>
      <c r="D19" s="148">
        <v>3187.8</v>
      </c>
      <c r="E19" s="149">
        <v>2000</v>
      </c>
      <c r="F19" s="150">
        <v>0</v>
      </c>
      <c r="G19" s="151">
        <v>2000</v>
      </c>
      <c r="H19" s="152">
        <v>886197.9</v>
      </c>
      <c r="I19" s="153">
        <v>0</v>
      </c>
      <c r="J19" s="83">
        <f t="shared" si="10"/>
        <v>89339</v>
      </c>
      <c r="K19" s="81"/>
      <c r="L19" s="30"/>
      <c r="M19" s="31"/>
      <c r="N19" s="35"/>
      <c r="O19" s="79"/>
      <c r="P19" s="104">
        <f t="shared" si="11"/>
        <v>0</v>
      </c>
      <c r="Q19" s="141">
        <f t="shared" si="12"/>
        <v>0</v>
      </c>
      <c r="R19" s="80">
        <f t="shared" si="4"/>
        <v>3187.8</v>
      </c>
      <c r="S19" s="30">
        <f t="shared" si="5"/>
        <v>2000</v>
      </c>
      <c r="T19" s="31">
        <f t="shared" si="6"/>
        <v>2000</v>
      </c>
      <c r="U19" s="35">
        <f t="shared" si="7"/>
        <v>886197.9</v>
      </c>
      <c r="V19" s="32">
        <f t="shared" si="8"/>
        <v>0</v>
      </c>
    </row>
    <row r="20" spans="1:22" x14ac:dyDescent="0.35">
      <c r="A20" s="92" t="s">
        <v>19</v>
      </c>
      <c r="B20" s="161">
        <f t="shared" si="9"/>
        <v>165819.6</v>
      </c>
      <c r="C20" s="147">
        <v>80874</v>
      </c>
      <c r="D20" s="148">
        <v>17294.75</v>
      </c>
      <c r="E20" s="149">
        <v>0</v>
      </c>
      <c r="F20" s="150">
        <v>2000</v>
      </c>
      <c r="G20" s="151">
        <v>9317.6</v>
      </c>
      <c r="H20" s="152">
        <v>41404</v>
      </c>
      <c r="I20" s="153">
        <v>14929.25</v>
      </c>
      <c r="J20" s="83">
        <f t="shared" si="10"/>
        <v>8295</v>
      </c>
      <c r="K20" s="81"/>
      <c r="L20" s="30"/>
      <c r="M20" s="31"/>
      <c r="N20" s="35"/>
      <c r="O20" s="79"/>
      <c r="P20" s="104">
        <f t="shared" si="11"/>
        <v>0</v>
      </c>
      <c r="Q20" s="141">
        <f t="shared" si="12"/>
        <v>0</v>
      </c>
      <c r="R20" s="80">
        <f t="shared" si="4"/>
        <v>17294.75</v>
      </c>
      <c r="S20" s="30">
        <f t="shared" si="5"/>
        <v>0</v>
      </c>
      <c r="T20" s="31">
        <f t="shared" si="6"/>
        <v>9317.6</v>
      </c>
      <c r="U20" s="35">
        <f t="shared" si="7"/>
        <v>41404</v>
      </c>
      <c r="V20" s="32">
        <f t="shared" si="8"/>
        <v>14929.25</v>
      </c>
    </row>
    <row r="21" spans="1:22" x14ac:dyDescent="0.35">
      <c r="A21" s="92" t="s">
        <v>20</v>
      </c>
      <c r="B21" s="161">
        <f t="shared" si="9"/>
        <v>227407.5</v>
      </c>
      <c r="C21" s="147">
        <v>2000</v>
      </c>
      <c r="D21" s="148">
        <v>9696.65</v>
      </c>
      <c r="E21" s="149">
        <v>2000</v>
      </c>
      <c r="F21" s="150">
        <v>15576.2</v>
      </c>
      <c r="G21" s="151">
        <v>4091.65</v>
      </c>
      <c r="H21" s="152">
        <v>192043</v>
      </c>
      <c r="I21" s="153">
        <v>2000</v>
      </c>
      <c r="J21" s="83">
        <f t="shared" si="10"/>
        <v>20983</v>
      </c>
      <c r="K21" s="81"/>
      <c r="L21" s="30"/>
      <c r="M21" s="31"/>
      <c r="N21" s="35"/>
      <c r="O21" s="79"/>
      <c r="P21" s="104">
        <f t="shared" si="11"/>
        <v>0</v>
      </c>
      <c r="Q21" s="141">
        <f t="shared" si="12"/>
        <v>0</v>
      </c>
      <c r="R21" s="80">
        <f t="shared" si="4"/>
        <v>9696.65</v>
      </c>
      <c r="S21" s="30">
        <f t="shared" si="5"/>
        <v>2000</v>
      </c>
      <c r="T21" s="31">
        <f t="shared" si="6"/>
        <v>4091.65</v>
      </c>
      <c r="U21" s="35">
        <f t="shared" si="7"/>
        <v>192043</v>
      </c>
      <c r="V21" s="32">
        <f t="shared" si="8"/>
        <v>2000</v>
      </c>
    </row>
    <row r="22" spans="1:22" x14ac:dyDescent="0.35">
      <c r="A22" s="92" t="s">
        <v>21</v>
      </c>
      <c r="B22" s="161">
        <f t="shared" si="9"/>
        <v>112550.84999999999</v>
      </c>
      <c r="C22" s="147">
        <v>0</v>
      </c>
      <c r="D22" s="148">
        <v>75072.899999999994</v>
      </c>
      <c r="E22" s="149">
        <v>0</v>
      </c>
      <c r="F22" s="150">
        <v>0</v>
      </c>
      <c r="G22" s="151">
        <v>2100</v>
      </c>
      <c r="H22" s="152">
        <v>22615.95</v>
      </c>
      <c r="I22" s="153">
        <v>12762</v>
      </c>
      <c r="J22" s="83">
        <f t="shared" si="10"/>
        <v>11255</v>
      </c>
      <c r="K22" s="81"/>
      <c r="L22" s="30"/>
      <c r="M22" s="31"/>
      <c r="N22" s="35"/>
      <c r="O22" s="79"/>
      <c r="P22" s="104">
        <f t="shared" si="11"/>
        <v>0</v>
      </c>
      <c r="Q22" s="141">
        <f t="shared" si="12"/>
        <v>0</v>
      </c>
      <c r="R22" s="80">
        <f t="shared" si="4"/>
        <v>75072.899999999994</v>
      </c>
      <c r="S22" s="30">
        <f t="shared" si="5"/>
        <v>0</v>
      </c>
      <c r="T22" s="31">
        <f t="shared" si="6"/>
        <v>2100</v>
      </c>
      <c r="U22" s="35">
        <f t="shared" si="7"/>
        <v>22615.95</v>
      </c>
      <c r="V22" s="32">
        <f t="shared" si="8"/>
        <v>12762</v>
      </c>
    </row>
    <row r="23" spans="1:22" x14ac:dyDescent="0.35">
      <c r="A23" s="92" t="s">
        <v>22</v>
      </c>
      <c r="B23" s="161">
        <f t="shared" si="9"/>
        <v>715940.5</v>
      </c>
      <c r="C23" s="147">
        <v>2000</v>
      </c>
      <c r="D23" s="148">
        <v>0</v>
      </c>
      <c r="E23" s="149">
        <v>0</v>
      </c>
      <c r="F23" s="150">
        <v>0</v>
      </c>
      <c r="G23" s="151">
        <v>2760</v>
      </c>
      <c r="H23" s="152">
        <v>709180.5</v>
      </c>
      <c r="I23" s="153">
        <v>2000</v>
      </c>
      <c r="J23" s="83">
        <f t="shared" si="10"/>
        <v>71394</v>
      </c>
      <c r="K23" s="81"/>
      <c r="L23" s="30"/>
      <c r="M23" s="31"/>
      <c r="N23" s="35"/>
      <c r="O23" s="79"/>
      <c r="P23" s="104">
        <f t="shared" si="11"/>
        <v>0</v>
      </c>
      <c r="Q23" s="141">
        <f t="shared" si="12"/>
        <v>0</v>
      </c>
      <c r="R23" s="80">
        <f t="shared" si="4"/>
        <v>0</v>
      </c>
      <c r="S23" s="30">
        <f t="shared" si="5"/>
        <v>0</v>
      </c>
      <c r="T23" s="31">
        <f t="shared" si="6"/>
        <v>2760</v>
      </c>
      <c r="U23" s="35">
        <f t="shared" si="7"/>
        <v>709180.5</v>
      </c>
      <c r="V23" s="32">
        <f t="shared" si="8"/>
        <v>2000</v>
      </c>
    </row>
    <row r="24" spans="1:22" x14ac:dyDescent="0.35">
      <c r="A24" s="92" t="s">
        <v>23</v>
      </c>
      <c r="B24" s="161">
        <f t="shared" si="9"/>
        <v>169499.5</v>
      </c>
      <c r="C24" s="147">
        <v>0</v>
      </c>
      <c r="D24" s="148">
        <v>72135</v>
      </c>
      <c r="E24" s="149">
        <v>0</v>
      </c>
      <c r="F24" s="150">
        <v>26575</v>
      </c>
      <c r="G24" s="151">
        <v>38276.699999999997</v>
      </c>
      <c r="H24" s="152">
        <v>13528</v>
      </c>
      <c r="I24" s="153">
        <v>18984.8</v>
      </c>
      <c r="J24" s="83">
        <f t="shared" si="10"/>
        <v>14292</v>
      </c>
      <c r="K24" s="81"/>
      <c r="L24" s="30"/>
      <c r="M24" s="31"/>
      <c r="N24" s="35"/>
      <c r="O24" s="79"/>
      <c r="P24" s="104">
        <f t="shared" si="11"/>
        <v>0</v>
      </c>
      <c r="Q24" s="141">
        <f t="shared" si="12"/>
        <v>0</v>
      </c>
      <c r="R24" s="80">
        <f t="shared" si="4"/>
        <v>72135</v>
      </c>
      <c r="S24" s="30">
        <f t="shared" si="5"/>
        <v>0</v>
      </c>
      <c r="T24" s="31">
        <f t="shared" si="6"/>
        <v>38276.699999999997</v>
      </c>
      <c r="U24" s="35">
        <f t="shared" si="7"/>
        <v>13528</v>
      </c>
      <c r="V24" s="32">
        <f t="shared" si="8"/>
        <v>18984.8</v>
      </c>
    </row>
    <row r="25" spans="1:22" x14ac:dyDescent="0.35">
      <c r="A25" s="92" t="s">
        <v>24</v>
      </c>
      <c r="B25" s="161">
        <f t="shared" si="9"/>
        <v>359000</v>
      </c>
      <c r="C25" s="147">
        <v>0</v>
      </c>
      <c r="D25" s="148">
        <v>0</v>
      </c>
      <c r="E25" s="149">
        <v>0</v>
      </c>
      <c r="F25" s="150">
        <v>0</v>
      </c>
      <c r="G25" s="151">
        <v>2000</v>
      </c>
      <c r="H25" s="152">
        <v>355000</v>
      </c>
      <c r="I25" s="153">
        <v>2000</v>
      </c>
      <c r="J25" s="83">
        <f t="shared" si="10"/>
        <v>35900</v>
      </c>
      <c r="K25" s="81"/>
      <c r="L25" s="30"/>
      <c r="M25" s="31"/>
      <c r="N25" s="35"/>
      <c r="O25" s="79"/>
      <c r="P25" s="104">
        <f t="shared" si="11"/>
        <v>0</v>
      </c>
      <c r="Q25" s="141">
        <f t="shared" si="12"/>
        <v>0</v>
      </c>
      <c r="R25" s="80">
        <f t="shared" si="4"/>
        <v>0</v>
      </c>
      <c r="S25" s="30">
        <f t="shared" si="5"/>
        <v>0</v>
      </c>
      <c r="T25" s="31">
        <f t="shared" si="6"/>
        <v>2000</v>
      </c>
      <c r="U25" s="35">
        <f t="shared" si="7"/>
        <v>355000</v>
      </c>
      <c r="V25" s="32">
        <f t="shared" si="8"/>
        <v>2000</v>
      </c>
    </row>
    <row r="26" spans="1:22" x14ac:dyDescent="0.35">
      <c r="A26" s="92" t="s">
        <v>25</v>
      </c>
      <c r="B26" s="161">
        <f t="shared" si="9"/>
        <v>95029</v>
      </c>
      <c r="C26" s="147">
        <v>0</v>
      </c>
      <c r="D26" s="148">
        <v>2772</v>
      </c>
      <c r="E26" s="149">
        <v>0</v>
      </c>
      <c r="F26" s="150">
        <v>0</v>
      </c>
      <c r="G26" s="151">
        <v>2000</v>
      </c>
      <c r="H26" s="152">
        <v>90257</v>
      </c>
      <c r="I26" s="153">
        <v>0</v>
      </c>
      <c r="J26" s="83">
        <f t="shared" si="10"/>
        <v>9503</v>
      </c>
      <c r="K26" s="81"/>
      <c r="L26" s="30"/>
      <c r="M26" s="31"/>
      <c r="N26" s="35"/>
      <c r="O26" s="79"/>
      <c r="P26" s="104">
        <f t="shared" si="11"/>
        <v>0</v>
      </c>
      <c r="Q26" s="141">
        <f t="shared" si="12"/>
        <v>0</v>
      </c>
      <c r="R26" s="80">
        <f t="shared" si="4"/>
        <v>2772</v>
      </c>
      <c r="S26" s="30">
        <f t="shared" si="5"/>
        <v>0</v>
      </c>
      <c r="T26" s="31">
        <f t="shared" si="6"/>
        <v>2000</v>
      </c>
      <c r="U26" s="35">
        <f t="shared" si="7"/>
        <v>90257</v>
      </c>
      <c r="V26" s="32">
        <f t="shared" si="8"/>
        <v>0</v>
      </c>
    </row>
    <row r="27" spans="1:22" x14ac:dyDescent="0.35">
      <c r="A27" s="92" t="s">
        <v>26</v>
      </c>
      <c r="B27" s="161">
        <f t="shared" si="9"/>
        <v>498719.3</v>
      </c>
      <c r="C27" s="147">
        <v>0</v>
      </c>
      <c r="D27" s="148">
        <v>2100</v>
      </c>
      <c r="E27" s="149">
        <v>0</v>
      </c>
      <c r="F27" s="150">
        <v>0</v>
      </c>
      <c r="G27" s="151">
        <v>2000</v>
      </c>
      <c r="H27" s="152">
        <v>494619.3</v>
      </c>
      <c r="I27" s="153">
        <v>0</v>
      </c>
      <c r="J27" s="83">
        <f t="shared" si="10"/>
        <v>49872</v>
      </c>
      <c r="K27" s="81"/>
      <c r="L27" s="30"/>
      <c r="M27" s="31"/>
      <c r="N27" s="35"/>
      <c r="O27" s="79"/>
      <c r="P27" s="104">
        <f t="shared" si="11"/>
        <v>0</v>
      </c>
      <c r="Q27" s="141">
        <f t="shared" si="12"/>
        <v>0</v>
      </c>
      <c r="R27" s="80">
        <f t="shared" si="4"/>
        <v>2100</v>
      </c>
      <c r="S27" s="30">
        <f t="shared" si="5"/>
        <v>0</v>
      </c>
      <c r="T27" s="31">
        <f t="shared" si="6"/>
        <v>2000</v>
      </c>
      <c r="U27" s="35">
        <f t="shared" si="7"/>
        <v>494619.3</v>
      </c>
      <c r="V27" s="32">
        <f t="shared" si="8"/>
        <v>0</v>
      </c>
    </row>
    <row r="28" spans="1:22" x14ac:dyDescent="0.35">
      <c r="A28" s="92" t="s">
        <v>27</v>
      </c>
      <c r="B28" s="161">
        <f t="shared" si="9"/>
        <v>276659.59999999998</v>
      </c>
      <c r="C28" s="147">
        <v>2000</v>
      </c>
      <c r="D28" s="148">
        <v>14210</v>
      </c>
      <c r="E28" s="149">
        <v>0</v>
      </c>
      <c r="F28" s="150">
        <v>8288.7000000000007</v>
      </c>
      <c r="G28" s="151">
        <v>15724.8</v>
      </c>
      <c r="H28" s="152">
        <v>225722</v>
      </c>
      <c r="I28" s="153">
        <v>10714.1</v>
      </c>
      <c r="J28" s="83">
        <f t="shared" si="10"/>
        <v>26637</v>
      </c>
      <c r="K28" s="81"/>
      <c r="L28" s="30"/>
      <c r="M28" s="31"/>
      <c r="N28" s="35"/>
      <c r="O28" s="79"/>
      <c r="P28" s="104">
        <f t="shared" si="11"/>
        <v>0</v>
      </c>
      <c r="Q28" s="141">
        <f t="shared" si="12"/>
        <v>0</v>
      </c>
      <c r="R28" s="80">
        <f t="shared" si="4"/>
        <v>14210</v>
      </c>
      <c r="S28" s="30">
        <f t="shared" si="5"/>
        <v>0</v>
      </c>
      <c r="T28" s="31">
        <f t="shared" si="6"/>
        <v>15724.8</v>
      </c>
      <c r="U28" s="35">
        <f t="shared" si="7"/>
        <v>225722</v>
      </c>
      <c r="V28" s="32">
        <f t="shared" si="8"/>
        <v>10714.1</v>
      </c>
    </row>
    <row r="29" spans="1:22" x14ac:dyDescent="0.35">
      <c r="A29" s="92" t="s">
        <v>28</v>
      </c>
      <c r="B29" s="161">
        <f t="shared" si="9"/>
        <v>455012.25</v>
      </c>
      <c r="C29" s="147">
        <v>2898</v>
      </c>
      <c r="D29" s="148">
        <v>2100</v>
      </c>
      <c r="E29" s="149">
        <v>0</v>
      </c>
      <c r="F29" s="150">
        <v>0</v>
      </c>
      <c r="G29" s="151">
        <v>2898</v>
      </c>
      <c r="H29" s="152">
        <v>447116.25</v>
      </c>
      <c r="I29" s="153">
        <v>0</v>
      </c>
      <c r="J29" s="83">
        <f t="shared" si="10"/>
        <v>45211</v>
      </c>
      <c r="K29" s="81"/>
      <c r="L29" s="30"/>
      <c r="M29" s="31"/>
      <c r="N29" s="35"/>
      <c r="O29" s="79"/>
      <c r="P29" s="104">
        <f t="shared" si="11"/>
        <v>0</v>
      </c>
      <c r="Q29" s="141">
        <f t="shared" si="12"/>
        <v>0</v>
      </c>
      <c r="R29" s="80">
        <f t="shared" si="4"/>
        <v>2100</v>
      </c>
      <c r="S29" s="30">
        <f t="shared" si="5"/>
        <v>0</v>
      </c>
      <c r="T29" s="31">
        <f t="shared" si="6"/>
        <v>2898</v>
      </c>
      <c r="U29" s="35">
        <f t="shared" si="7"/>
        <v>447116.25</v>
      </c>
      <c r="V29" s="32">
        <f t="shared" si="8"/>
        <v>0</v>
      </c>
    </row>
    <row r="30" spans="1:22" x14ac:dyDescent="0.35">
      <c r="A30" s="92" t="s">
        <v>29</v>
      </c>
      <c r="B30" s="161">
        <f t="shared" si="9"/>
        <v>74827.3</v>
      </c>
      <c r="C30" s="147">
        <v>0</v>
      </c>
      <c r="D30" s="148">
        <v>44834.3</v>
      </c>
      <c r="E30" s="149">
        <v>0</v>
      </c>
      <c r="F30" s="150">
        <v>8224</v>
      </c>
      <c r="G30" s="151">
        <v>2000</v>
      </c>
      <c r="H30" s="152">
        <v>9810.15</v>
      </c>
      <c r="I30" s="153">
        <v>9958.85</v>
      </c>
      <c r="J30" s="83">
        <f t="shared" si="10"/>
        <v>6660</v>
      </c>
      <c r="K30" s="81"/>
      <c r="L30" s="30"/>
      <c r="M30" s="31"/>
      <c r="N30" s="35"/>
      <c r="O30" s="79"/>
      <c r="P30" s="104">
        <f t="shared" si="11"/>
        <v>0</v>
      </c>
      <c r="Q30" s="141">
        <f t="shared" si="12"/>
        <v>0</v>
      </c>
      <c r="R30" s="80">
        <f t="shared" si="4"/>
        <v>44834.3</v>
      </c>
      <c r="S30" s="30">
        <f t="shared" si="5"/>
        <v>0</v>
      </c>
      <c r="T30" s="31">
        <f t="shared" si="6"/>
        <v>2000</v>
      </c>
      <c r="U30" s="35">
        <f t="shared" si="7"/>
        <v>9810.15</v>
      </c>
      <c r="V30" s="32">
        <f t="shared" si="8"/>
        <v>9958.85</v>
      </c>
    </row>
    <row r="31" spans="1:22" x14ac:dyDescent="0.35">
      <c r="A31" s="92" t="s">
        <v>30</v>
      </c>
      <c r="B31" s="161">
        <f t="shared" si="9"/>
        <v>226201.60000000001</v>
      </c>
      <c r="C31" s="147">
        <v>0</v>
      </c>
      <c r="D31" s="148">
        <v>164129</v>
      </c>
      <c r="E31" s="149">
        <v>0</v>
      </c>
      <c r="F31" s="150">
        <v>0</v>
      </c>
      <c r="G31" s="151">
        <v>2000</v>
      </c>
      <c r="H31" s="152">
        <v>53081.7</v>
      </c>
      <c r="I31" s="153">
        <v>6990.9</v>
      </c>
      <c r="J31" s="83">
        <f t="shared" si="10"/>
        <v>22620</v>
      </c>
      <c r="K31" s="81"/>
      <c r="L31" s="30"/>
      <c r="M31" s="31"/>
      <c r="N31" s="35"/>
      <c r="O31" s="79"/>
      <c r="P31" s="104">
        <f t="shared" si="11"/>
        <v>0</v>
      </c>
      <c r="Q31" s="141">
        <f t="shared" si="12"/>
        <v>0</v>
      </c>
      <c r="R31" s="80">
        <f t="shared" si="4"/>
        <v>164129</v>
      </c>
      <c r="S31" s="30">
        <f t="shared" si="5"/>
        <v>0</v>
      </c>
      <c r="T31" s="31">
        <f t="shared" si="6"/>
        <v>2000</v>
      </c>
      <c r="U31" s="35">
        <f t="shared" si="7"/>
        <v>53081.7</v>
      </c>
      <c r="V31" s="32">
        <f t="shared" si="8"/>
        <v>6990.9</v>
      </c>
    </row>
    <row r="32" spans="1:22" x14ac:dyDescent="0.35">
      <c r="A32" s="92" t="s">
        <v>31</v>
      </c>
      <c r="B32" s="161">
        <f t="shared" si="9"/>
        <v>240963.6</v>
      </c>
      <c r="C32" s="147">
        <v>2000</v>
      </c>
      <c r="D32" s="148">
        <v>115525</v>
      </c>
      <c r="E32" s="149">
        <v>0</v>
      </c>
      <c r="F32" s="150">
        <v>51469.95</v>
      </c>
      <c r="G32" s="151">
        <v>47620.65</v>
      </c>
      <c r="H32" s="152">
        <v>12264</v>
      </c>
      <c r="I32" s="153">
        <v>12084</v>
      </c>
      <c r="J32" s="83">
        <f t="shared" si="10"/>
        <v>18749</v>
      </c>
      <c r="K32" s="81"/>
      <c r="L32" s="30"/>
      <c r="M32" s="31"/>
      <c r="N32" s="35"/>
      <c r="O32" s="79"/>
      <c r="P32" s="104">
        <f t="shared" si="11"/>
        <v>0</v>
      </c>
      <c r="Q32" s="141">
        <f t="shared" si="12"/>
        <v>0</v>
      </c>
      <c r="R32" s="80">
        <f t="shared" si="4"/>
        <v>115525</v>
      </c>
      <c r="S32" s="30">
        <f t="shared" si="5"/>
        <v>0</v>
      </c>
      <c r="T32" s="31">
        <f t="shared" si="6"/>
        <v>47620.65</v>
      </c>
      <c r="U32" s="35">
        <f t="shared" si="7"/>
        <v>12264</v>
      </c>
      <c r="V32" s="32">
        <f t="shared" si="8"/>
        <v>12084</v>
      </c>
    </row>
    <row r="33" spans="1:22" x14ac:dyDescent="0.35">
      <c r="A33" s="92" t="s">
        <v>32</v>
      </c>
      <c r="B33" s="161">
        <f t="shared" si="9"/>
        <v>528643.55000000005</v>
      </c>
      <c r="C33" s="147">
        <v>2000</v>
      </c>
      <c r="D33" s="148">
        <v>2000</v>
      </c>
      <c r="E33" s="149">
        <v>0</v>
      </c>
      <c r="F33" s="150">
        <v>2000</v>
      </c>
      <c r="G33" s="151">
        <v>2000</v>
      </c>
      <c r="H33" s="152">
        <v>520643.55</v>
      </c>
      <c r="I33" s="153">
        <v>0</v>
      </c>
      <c r="J33" s="83">
        <f t="shared" si="10"/>
        <v>52464</v>
      </c>
      <c r="K33" s="81"/>
      <c r="L33" s="30"/>
      <c r="M33" s="31"/>
      <c r="N33" s="35"/>
      <c r="O33" s="79"/>
      <c r="P33" s="104">
        <f t="shared" si="11"/>
        <v>0</v>
      </c>
      <c r="Q33" s="141">
        <f t="shared" si="12"/>
        <v>0</v>
      </c>
      <c r="R33" s="80">
        <f t="shared" si="4"/>
        <v>2000</v>
      </c>
      <c r="S33" s="30">
        <f t="shared" si="5"/>
        <v>0</v>
      </c>
      <c r="T33" s="31">
        <f t="shared" si="6"/>
        <v>2000</v>
      </c>
      <c r="U33" s="35">
        <f t="shared" si="7"/>
        <v>520643.55</v>
      </c>
      <c r="V33" s="32">
        <f t="shared" si="8"/>
        <v>0</v>
      </c>
    </row>
    <row r="34" spans="1:22" x14ac:dyDescent="0.35">
      <c r="A34" s="92" t="s">
        <v>33</v>
      </c>
      <c r="B34" s="161">
        <f t="shared" si="9"/>
        <v>914266.25</v>
      </c>
      <c r="C34" s="147">
        <v>33000</v>
      </c>
      <c r="D34" s="148">
        <v>2000</v>
      </c>
      <c r="E34" s="149">
        <v>0</v>
      </c>
      <c r="F34" s="150">
        <v>0</v>
      </c>
      <c r="G34" s="151">
        <v>4037.25</v>
      </c>
      <c r="H34" s="152">
        <v>873229</v>
      </c>
      <c r="I34" s="153">
        <v>2000</v>
      </c>
      <c r="J34" s="83">
        <f t="shared" si="10"/>
        <v>88127</v>
      </c>
      <c r="K34" s="81"/>
      <c r="L34" s="30"/>
      <c r="M34" s="31"/>
      <c r="N34" s="35"/>
      <c r="O34" s="79"/>
      <c r="P34" s="104">
        <f t="shared" si="11"/>
        <v>0</v>
      </c>
      <c r="Q34" s="141">
        <f t="shared" si="12"/>
        <v>0</v>
      </c>
      <c r="R34" s="80">
        <f t="shared" si="4"/>
        <v>2000</v>
      </c>
      <c r="S34" s="30">
        <f t="shared" si="5"/>
        <v>0</v>
      </c>
      <c r="T34" s="31">
        <f t="shared" si="6"/>
        <v>4037.25</v>
      </c>
      <c r="U34" s="35">
        <f t="shared" si="7"/>
        <v>873229</v>
      </c>
      <c r="V34" s="32">
        <f t="shared" si="8"/>
        <v>2000</v>
      </c>
    </row>
    <row r="35" spans="1:22" x14ac:dyDescent="0.35">
      <c r="A35" s="92" t="s">
        <v>34</v>
      </c>
      <c r="B35" s="161">
        <f t="shared" si="9"/>
        <v>756395.89999999991</v>
      </c>
      <c r="C35" s="147">
        <v>38115</v>
      </c>
      <c r="D35" s="148">
        <v>433335</v>
      </c>
      <c r="E35" s="149">
        <v>0</v>
      </c>
      <c r="F35" s="150">
        <v>46792</v>
      </c>
      <c r="G35" s="151">
        <v>75929.7</v>
      </c>
      <c r="H35" s="152">
        <v>101959.2</v>
      </c>
      <c r="I35" s="153">
        <v>60265</v>
      </c>
      <c r="J35" s="83">
        <f t="shared" si="10"/>
        <v>67149</v>
      </c>
      <c r="K35" s="81"/>
      <c r="L35" s="30"/>
      <c r="M35" s="31"/>
      <c r="N35" s="35"/>
      <c r="O35" s="79"/>
      <c r="P35" s="104">
        <f t="shared" si="11"/>
        <v>0</v>
      </c>
      <c r="Q35" s="141">
        <f t="shared" si="12"/>
        <v>0</v>
      </c>
      <c r="R35" s="80">
        <f t="shared" ref="R35:R66" si="13">D35-K35</f>
        <v>433335</v>
      </c>
      <c r="S35" s="30">
        <f t="shared" ref="S35:S66" si="14">E35-L35</f>
        <v>0</v>
      </c>
      <c r="T35" s="31">
        <f t="shared" ref="T35:T66" si="15">G35-M35</f>
        <v>75929.7</v>
      </c>
      <c r="U35" s="35">
        <f t="shared" ref="U35:U66" si="16">H35-N35</f>
        <v>101959.2</v>
      </c>
      <c r="V35" s="32">
        <f t="shared" ref="V35:V66" si="17">I35-O35</f>
        <v>60265</v>
      </c>
    </row>
    <row r="36" spans="1:22" x14ac:dyDescent="0.35">
      <c r="A36" s="92" t="s">
        <v>35</v>
      </c>
      <c r="B36" s="161">
        <f t="shared" si="9"/>
        <v>348151.94999999995</v>
      </c>
      <c r="C36" s="147">
        <v>2000</v>
      </c>
      <c r="D36" s="148">
        <v>229325.25</v>
      </c>
      <c r="E36" s="149">
        <v>0</v>
      </c>
      <c r="F36" s="150">
        <v>19421.8</v>
      </c>
      <c r="G36" s="151">
        <v>48722.1</v>
      </c>
      <c r="H36" s="152">
        <v>6148.8</v>
      </c>
      <c r="I36" s="153">
        <v>42534</v>
      </c>
      <c r="J36" s="83">
        <f t="shared" si="10"/>
        <v>32673</v>
      </c>
      <c r="K36" s="81"/>
      <c r="L36" s="30"/>
      <c r="M36" s="31"/>
      <c r="N36" s="35"/>
      <c r="O36" s="79"/>
      <c r="P36" s="104">
        <f t="shared" si="11"/>
        <v>0</v>
      </c>
      <c r="Q36" s="141">
        <f t="shared" si="12"/>
        <v>0</v>
      </c>
      <c r="R36" s="80">
        <f t="shared" si="13"/>
        <v>229325.25</v>
      </c>
      <c r="S36" s="30">
        <f t="shared" si="14"/>
        <v>0</v>
      </c>
      <c r="T36" s="31">
        <f t="shared" si="15"/>
        <v>48722.1</v>
      </c>
      <c r="U36" s="35">
        <f t="shared" si="16"/>
        <v>6148.8</v>
      </c>
      <c r="V36" s="32">
        <f t="shared" si="17"/>
        <v>42534</v>
      </c>
    </row>
    <row r="37" spans="1:22" x14ac:dyDescent="0.35">
      <c r="A37" s="92" t="s">
        <v>36</v>
      </c>
      <c r="B37" s="161">
        <f t="shared" si="9"/>
        <v>667339</v>
      </c>
      <c r="C37" s="147">
        <v>0</v>
      </c>
      <c r="D37" s="148">
        <v>2000</v>
      </c>
      <c r="E37" s="149">
        <v>350217</v>
      </c>
      <c r="F37" s="150">
        <v>0</v>
      </c>
      <c r="G37" s="151">
        <v>2000</v>
      </c>
      <c r="H37" s="152">
        <v>311122</v>
      </c>
      <c r="I37" s="153">
        <v>2000</v>
      </c>
      <c r="J37" s="83">
        <f t="shared" si="10"/>
        <v>66734</v>
      </c>
      <c r="K37" s="81"/>
      <c r="L37" s="30"/>
      <c r="M37" s="31"/>
      <c r="N37" s="35"/>
      <c r="O37" s="79"/>
      <c r="P37" s="104">
        <f t="shared" si="11"/>
        <v>0</v>
      </c>
      <c r="Q37" s="141">
        <f t="shared" si="12"/>
        <v>0</v>
      </c>
      <c r="R37" s="80">
        <f t="shared" si="13"/>
        <v>2000</v>
      </c>
      <c r="S37" s="30">
        <f t="shared" si="14"/>
        <v>350217</v>
      </c>
      <c r="T37" s="31">
        <f t="shared" si="15"/>
        <v>2000</v>
      </c>
      <c r="U37" s="35">
        <f t="shared" si="16"/>
        <v>311122</v>
      </c>
      <c r="V37" s="32">
        <f t="shared" si="17"/>
        <v>2000</v>
      </c>
    </row>
    <row r="38" spans="1:22" x14ac:dyDescent="0.35">
      <c r="A38" s="92" t="s">
        <v>37</v>
      </c>
      <c r="B38" s="161">
        <f t="shared" si="9"/>
        <v>202868.1</v>
      </c>
      <c r="C38" s="147">
        <v>2000</v>
      </c>
      <c r="D38" s="148">
        <v>23720</v>
      </c>
      <c r="E38" s="149">
        <v>0</v>
      </c>
      <c r="F38" s="150">
        <v>0</v>
      </c>
      <c r="G38" s="151">
        <v>16397.849999999999</v>
      </c>
      <c r="H38" s="152">
        <v>153174</v>
      </c>
      <c r="I38" s="153">
        <v>7576.25</v>
      </c>
      <c r="J38" s="83">
        <f t="shared" si="10"/>
        <v>20087</v>
      </c>
      <c r="K38" s="81"/>
      <c r="L38" s="30"/>
      <c r="M38" s="31"/>
      <c r="N38" s="35"/>
      <c r="O38" s="79"/>
      <c r="P38" s="104">
        <f t="shared" si="11"/>
        <v>0</v>
      </c>
      <c r="Q38" s="141">
        <f t="shared" si="12"/>
        <v>0</v>
      </c>
      <c r="R38" s="80">
        <f t="shared" si="13"/>
        <v>23720</v>
      </c>
      <c r="S38" s="30">
        <f t="shared" si="14"/>
        <v>0</v>
      </c>
      <c r="T38" s="31">
        <f t="shared" si="15"/>
        <v>16397.849999999999</v>
      </c>
      <c r="U38" s="35">
        <f t="shared" si="16"/>
        <v>153174</v>
      </c>
      <c r="V38" s="32">
        <f t="shared" si="17"/>
        <v>7576.25</v>
      </c>
    </row>
    <row r="39" spans="1:22" x14ac:dyDescent="0.35">
      <c r="A39" s="92" t="s">
        <v>38</v>
      </c>
      <c r="B39" s="161">
        <f t="shared" si="9"/>
        <v>241362.15000000002</v>
      </c>
      <c r="C39" s="147">
        <v>39847.5</v>
      </c>
      <c r="D39" s="148">
        <v>92939.7</v>
      </c>
      <c r="E39" s="149">
        <v>0</v>
      </c>
      <c r="F39" s="150">
        <v>6247</v>
      </c>
      <c r="G39" s="151">
        <v>10244.85</v>
      </c>
      <c r="H39" s="152">
        <v>84304.5</v>
      </c>
      <c r="I39" s="153">
        <v>7778.6</v>
      </c>
      <c r="J39" s="83">
        <f t="shared" si="10"/>
        <v>19527</v>
      </c>
      <c r="K39" s="81"/>
      <c r="L39" s="30"/>
      <c r="M39" s="31"/>
      <c r="N39" s="35"/>
      <c r="O39" s="79"/>
      <c r="P39" s="104">
        <f t="shared" si="11"/>
        <v>0</v>
      </c>
      <c r="Q39" s="141">
        <f t="shared" si="12"/>
        <v>0</v>
      </c>
      <c r="R39" s="80">
        <f t="shared" si="13"/>
        <v>92939.7</v>
      </c>
      <c r="S39" s="30">
        <f t="shared" si="14"/>
        <v>0</v>
      </c>
      <c r="T39" s="31">
        <f t="shared" si="15"/>
        <v>10244.85</v>
      </c>
      <c r="U39" s="35">
        <f t="shared" si="16"/>
        <v>84304.5</v>
      </c>
      <c r="V39" s="32">
        <f t="shared" si="17"/>
        <v>7778.6</v>
      </c>
    </row>
    <row r="40" spans="1:22" x14ac:dyDescent="0.35">
      <c r="A40" s="92" t="s">
        <v>39</v>
      </c>
      <c r="B40" s="161">
        <f t="shared" si="9"/>
        <v>818986.2</v>
      </c>
      <c r="C40" s="147">
        <v>2760</v>
      </c>
      <c r="D40" s="148">
        <v>2000</v>
      </c>
      <c r="E40" s="149">
        <v>0</v>
      </c>
      <c r="F40" s="150">
        <v>0</v>
      </c>
      <c r="G40" s="151">
        <v>2000</v>
      </c>
      <c r="H40" s="152">
        <v>810226.2</v>
      </c>
      <c r="I40" s="153">
        <v>2000</v>
      </c>
      <c r="J40" s="83">
        <f t="shared" si="10"/>
        <v>81623</v>
      </c>
      <c r="K40" s="81"/>
      <c r="L40" s="30"/>
      <c r="M40" s="31"/>
      <c r="N40" s="35"/>
      <c r="O40" s="79"/>
      <c r="P40" s="104">
        <f t="shared" si="11"/>
        <v>0</v>
      </c>
      <c r="Q40" s="141">
        <f t="shared" si="12"/>
        <v>0</v>
      </c>
      <c r="R40" s="80">
        <f t="shared" si="13"/>
        <v>2000</v>
      </c>
      <c r="S40" s="30">
        <f t="shared" si="14"/>
        <v>0</v>
      </c>
      <c r="T40" s="31">
        <f t="shared" si="15"/>
        <v>2000</v>
      </c>
      <c r="U40" s="35">
        <f t="shared" si="16"/>
        <v>810226.2</v>
      </c>
      <c r="V40" s="32">
        <f t="shared" si="17"/>
        <v>2000</v>
      </c>
    </row>
    <row r="41" spans="1:22" x14ac:dyDescent="0.35">
      <c r="A41" s="92" t="s">
        <v>40</v>
      </c>
      <c r="B41" s="161">
        <f t="shared" si="9"/>
        <v>117546.25</v>
      </c>
      <c r="C41" s="147">
        <v>2000</v>
      </c>
      <c r="D41" s="148">
        <v>72384.3</v>
      </c>
      <c r="E41" s="149">
        <v>0</v>
      </c>
      <c r="F41" s="150">
        <v>0</v>
      </c>
      <c r="G41" s="151">
        <v>20841.099999999999</v>
      </c>
      <c r="H41" s="152">
        <v>19956.3</v>
      </c>
      <c r="I41" s="153">
        <v>2364.5500000000002</v>
      </c>
      <c r="J41" s="83">
        <f t="shared" si="10"/>
        <v>11555</v>
      </c>
      <c r="K41" s="81"/>
      <c r="L41" s="30"/>
      <c r="M41" s="31"/>
      <c r="N41" s="35"/>
      <c r="O41" s="79"/>
      <c r="P41" s="104">
        <f t="shared" si="11"/>
        <v>0</v>
      </c>
      <c r="Q41" s="141">
        <f t="shared" si="12"/>
        <v>0</v>
      </c>
      <c r="R41" s="80">
        <f t="shared" si="13"/>
        <v>72384.3</v>
      </c>
      <c r="S41" s="30">
        <f t="shared" si="14"/>
        <v>0</v>
      </c>
      <c r="T41" s="31">
        <f t="shared" si="15"/>
        <v>20841.099999999999</v>
      </c>
      <c r="U41" s="35">
        <f t="shared" si="16"/>
        <v>19956.3</v>
      </c>
      <c r="V41" s="32">
        <f t="shared" si="17"/>
        <v>2364.5500000000002</v>
      </c>
    </row>
    <row r="42" spans="1:22" x14ac:dyDescent="0.35">
      <c r="A42" s="92" t="s">
        <v>41</v>
      </c>
      <c r="B42" s="161">
        <f t="shared" si="9"/>
        <v>644268.20000000007</v>
      </c>
      <c r="C42" s="147">
        <v>0</v>
      </c>
      <c r="D42" s="148">
        <v>10506.3</v>
      </c>
      <c r="E42" s="149">
        <v>0</v>
      </c>
      <c r="F42" s="150">
        <v>0</v>
      </c>
      <c r="G42" s="151">
        <v>5544</v>
      </c>
      <c r="H42" s="152">
        <v>626217.9</v>
      </c>
      <c r="I42" s="153">
        <v>2000</v>
      </c>
      <c r="J42" s="83">
        <f t="shared" si="10"/>
        <v>64427</v>
      </c>
      <c r="K42" s="81"/>
      <c r="L42" s="30"/>
      <c r="M42" s="31"/>
      <c r="N42" s="35"/>
      <c r="O42" s="79"/>
      <c r="P42" s="104">
        <f t="shared" si="11"/>
        <v>0</v>
      </c>
      <c r="Q42" s="141">
        <f t="shared" si="12"/>
        <v>0</v>
      </c>
      <c r="R42" s="80">
        <f t="shared" si="13"/>
        <v>10506.3</v>
      </c>
      <c r="S42" s="30">
        <f t="shared" si="14"/>
        <v>0</v>
      </c>
      <c r="T42" s="31">
        <f t="shared" si="15"/>
        <v>5544</v>
      </c>
      <c r="U42" s="35">
        <f t="shared" si="16"/>
        <v>626217.9</v>
      </c>
      <c r="V42" s="32">
        <f t="shared" si="17"/>
        <v>2000</v>
      </c>
    </row>
    <row r="43" spans="1:22" x14ac:dyDescent="0.35">
      <c r="A43" s="92" t="s">
        <v>42</v>
      </c>
      <c r="B43" s="161">
        <f t="shared" si="9"/>
        <v>1163188.5000000002</v>
      </c>
      <c r="C43" s="147">
        <v>2000</v>
      </c>
      <c r="D43" s="148">
        <v>2000</v>
      </c>
      <c r="E43" s="149">
        <v>0</v>
      </c>
      <c r="F43" s="150">
        <v>0</v>
      </c>
      <c r="G43" s="151">
        <v>11069.1</v>
      </c>
      <c r="H43" s="152">
        <v>1144658.55</v>
      </c>
      <c r="I43" s="153">
        <v>3460.85</v>
      </c>
      <c r="J43" s="83">
        <f t="shared" si="10"/>
        <v>116119</v>
      </c>
      <c r="K43" s="81"/>
      <c r="L43" s="30"/>
      <c r="M43" s="31"/>
      <c r="N43" s="35"/>
      <c r="O43" s="79"/>
      <c r="P43" s="104">
        <f t="shared" si="11"/>
        <v>0</v>
      </c>
      <c r="Q43" s="141">
        <f t="shared" si="12"/>
        <v>0</v>
      </c>
      <c r="R43" s="80">
        <f t="shared" si="13"/>
        <v>2000</v>
      </c>
      <c r="S43" s="30">
        <f t="shared" si="14"/>
        <v>0</v>
      </c>
      <c r="T43" s="31">
        <f t="shared" si="15"/>
        <v>11069.1</v>
      </c>
      <c r="U43" s="35">
        <f t="shared" si="16"/>
        <v>1144658.55</v>
      </c>
      <c r="V43" s="32">
        <f t="shared" si="17"/>
        <v>3460.85</v>
      </c>
    </row>
    <row r="44" spans="1:22" x14ac:dyDescent="0.35">
      <c r="A44" s="92" t="s">
        <v>43</v>
      </c>
      <c r="B44" s="161">
        <f t="shared" si="9"/>
        <v>238704.7</v>
      </c>
      <c r="C44" s="147">
        <v>0</v>
      </c>
      <c r="D44" s="148">
        <v>20437.2</v>
      </c>
      <c r="E44" s="149">
        <v>0</v>
      </c>
      <c r="F44" s="150">
        <v>6792.5</v>
      </c>
      <c r="G44" s="151">
        <v>8009.4</v>
      </c>
      <c r="H44" s="152">
        <v>201465.60000000001</v>
      </c>
      <c r="I44" s="153">
        <v>2000</v>
      </c>
      <c r="J44" s="83">
        <f t="shared" si="10"/>
        <v>23191</v>
      </c>
      <c r="K44" s="81"/>
      <c r="L44" s="30"/>
      <c r="M44" s="31"/>
      <c r="N44" s="35"/>
      <c r="O44" s="79"/>
      <c r="P44" s="104">
        <f t="shared" si="11"/>
        <v>0</v>
      </c>
      <c r="Q44" s="141">
        <f t="shared" si="12"/>
        <v>0</v>
      </c>
      <c r="R44" s="80">
        <f t="shared" si="13"/>
        <v>20437.2</v>
      </c>
      <c r="S44" s="30">
        <f t="shared" si="14"/>
        <v>0</v>
      </c>
      <c r="T44" s="31">
        <f t="shared" si="15"/>
        <v>8009.4</v>
      </c>
      <c r="U44" s="35">
        <f t="shared" si="16"/>
        <v>201465.60000000001</v>
      </c>
      <c r="V44" s="32">
        <f t="shared" si="17"/>
        <v>2000</v>
      </c>
    </row>
    <row r="45" spans="1:22" x14ac:dyDescent="0.35">
      <c r="A45" s="92" t="s">
        <v>44</v>
      </c>
      <c r="B45" s="161">
        <f t="shared" si="9"/>
        <v>221420.1</v>
      </c>
      <c r="C45" s="147">
        <v>2000</v>
      </c>
      <c r="D45" s="148">
        <v>26590.5</v>
      </c>
      <c r="E45" s="149">
        <v>0</v>
      </c>
      <c r="F45" s="150">
        <v>2000</v>
      </c>
      <c r="G45" s="151">
        <v>73438.8</v>
      </c>
      <c r="H45" s="152">
        <v>115390.8</v>
      </c>
      <c r="I45" s="153">
        <v>2000</v>
      </c>
      <c r="J45" s="83">
        <f t="shared" si="10"/>
        <v>21742</v>
      </c>
      <c r="K45" s="81"/>
      <c r="L45" s="30"/>
      <c r="M45" s="31"/>
      <c r="N45" s="35"/>
      <c r="O45" s="79"/>
      <c r="P45" s="104">
        <f t="shared" si="11"/>
        <v>0</v>
      </c>
      <c r="Q45" s="141">
        <f t="shared" si="12"/>
        <v>0</v>
      </c>
      <c r="R45" s="80">
        <f t="shared" si="13"/>
        <v>26590.5</v>
      </c>
      <c r="S45" s="30">
        <f t="shared" si="14"/>
        <v>0</v>
      </c>
      <c r="T45" s="31">
        <f t="shared" si="15"/>
        <v>73438.8</v>
      </c>
      <c r="U45" s="35">
        <f t="shared" si="16"/>
        <v>115390.8</v>
      </c>
      <c r="V45" s="32">
        <f t="shared" si="17"/>
        <v>2000</v>
      </c>
    </row>
    <row r="46" spans="1:22" x14ac:dyDescent="0.35">
      <c r="A46" s="92" t="s">
        <v>45</v>
      </c>
      <c r="B46" s="161">
        <f t="shared" si="9"/>
        <v>607528.19999999995</v>
      </c>
      <c r="C46" s="147">
        <v>0</v>
      </c>
      <c r="D46" s="148">
        <v>2000</v>
      </c>
      <c r="E46" s="149">
        <v>2000</v>
      </c>
      <c r="F46" s="150">
        <v>0</v>
      </c>
      <c r="G46" s="151">
        <v>0</v>
      </c>
      <c r="H46" s="152">
        <v>601528.19999999995</v>
      </c>
      <c r="I46" s="153">
        <v>2000</v>
      </c>
      <c r="J46" s="83">
        <f t="shared" si="10"/>
        <v>60753</v>
      </c>
      <c r="K46" s="81"/>
      <c r="L46" s="30"/>
      <c r="M46" s="31"/>
      <c r="N46" s="35"/>
      <c r="O46" s="79"/>
      <c r="P46" s="104">
        <f t="shared" si="11"/>
        <v>0</v>
      </c>
      <c r="Q46" s="141">
        <f t="shared" si="12"/>
        <v>0</v>
      </c>
      <c r="R46" s="80">
        <f t="shared" si="13"/>
        <v>2000</v>
      </c>
      <c r="S46" s="30">
        <f t="shared" si="14"/>
        <v>2000</v>
      </c>
      <c r="T46" s="31">
        <f t="shared" si="15"/>
        <v>0</v>
      </c>
      <c r="U46" s="35">
        <f t="shared" si="16"/>
        <v>601528.19999999995</v>
      </c>
      <c r="V46" s="32">
        <f t="shared" si="17"/>
        <v>2000</v>
      </c>
    </row>
    <row r="47" spans="1:22" x14ac:dyDescent="0.35">
      <c r="A47" s="92" t="s">
        <v>46</v>
      </c>
      <c r="B47" s="161">
        <f t="shared" si="9"/>
        <v>335125</v>
      </c>
      <c r="C47" s="147">
        <v>2000</v>
      </c>
      <c r="D47" s="148">
        <v>2000</v>
      </c>
      <c r="E47" s="149">
        <v>0</v>
      </c>
      <c r="F47" s="150">
        <v>0</v>
      </c>
      <c r="G47" s="151">
        <v>2000</v>
      </c>
      <c r="H47" s="152">
        <v>327125</v>
      </c>
      <c r="I47" s="153">
        <v>2000</v>
      </c>
      <c r="J47" s="83">
        <f t="shared" si="10"/>
        <v>33313</v>
      </c>
      <c r="K47" s="81"/>
      <c r="L47" s="30"/>
      <c r="M47" s="31"/>
      <c r="N47" s="35"/>
      <c r="O47" s="79"/>
      <c r="P47" s="104">
        <f t="shared" si="11"/>
        <v>0</v>
      </c>
      <c r="Q47" s="141">
        <f t="shared" si="12"/>
        <v>0</v>
      </c>
      <c r="R47" s="80">
        <f t="shared" si="13"/>
        <v>2000</v>
      </c>
      <c r="S47" s="30">
        <f t="shared" si="14"/>
        <v>0</v>
      </c>
      <c r="T47" s="31">
        <f t="shared" si="15"/>
        <v>2000</v>
      </c>
      <c r="U47" s="35">
        <f t="shared" si="16"/>
        <v>327125</v>
      </c>
      <c r="V47" s="32">
        <f t="shared" si="17"/>
        <v>2000</v>
      </c>
    </row>
    <row r="48" spans="1:22" x14ac:dyDescent="0.35">
      <c r="A48" s="92" t="s">
        <v>47</v>
      </c>
      <c r="B48" s="161">
        <f t="shared" si="9"/>
        <v>618983.15</v>
      </c>
      <c r="C48" s="147">
        <v>2000</v>
      </c>
      <c r="D48" s="148">
        <v>390786.3</v>
      </c>
      <c r="E48" s="149">
        <v>0</v>
      </c>
      <c r="F48" s="150">
        <v>80313.95</v>
      </c>
      <c r="G48" s="151">
        <v>44349.9</v>
      </c>
      <c r="H48" s="152">
        <v>63252</v>
      </c>
      <c r="I48" s="153">
        <v>38281</v>
      </c>
      <c r="J48" s="83">
        <f t="shared" si="10"/>
        <v>53667</v>
      </c>
      <c r="K48" s="81"/>
      <c r="L48" s="30"/>
      <c r="M48" s="31"/>
      <c r="N48" s="35"/>
      <c r="O48" s="79"/>
      <c r="P48" s="104">
        <f t="shared" si="11"/>
        <v>0</v>
      </c>
      <c r="Q48" s="141">
        <f t="shared" si="12"/>
        <v>0</v>
      </c>
      <c r="R48" s="80">
        <f t="shared" si="13"/>
        <v>390786.3</v>
      </c>
      <c r="S48" s="30">
        <f t="shared" si="14"/>
        <v>0</v>
      </c>
      <c r="T48" s="31">
        <f t="shared" si="15"/>
        <v>44349.9</v>
      </c>
      <c r="U48" s="35">
        <f t="shared" si="16"/>
        <v>63252</v>
      </c>
      <c r="V48" s="32">
        <f t="shared" si="17"/>
        <v>38281</v>
      </c>
    </row>
    <row r="49" spans="1:22" x14ac:dyDescent="0.35">
      <c r="A49" s="92" t="s">
        <v>48</v>
      </c>
      <c r="B49" s="161">
        <f t="shared" si="9"/>
        <v>25563.55</v>
      </c>
      <c r="C49" s="147">
        <v>2000</v>
      </c>
      <c r="D49" s="148">
        <v>7120</v>
      </c>
      <c r="E49" s="149">
        <v>0</v>
      </c>
      <c r="F49" s="150">
        <v>2000</v>
      </c>
      <c r="G49" s="151">
        <v>4730.25</v>
      </c>
      <c r="H49" s="152">
        <v>7713.3</v>
      </c>
      <c r="I49" s="153">
        <v>2000</v>
      </c>
      <c r="J49" s="83">
        <f t="shared" si="10"/>
        <v>2156</v>
      </c>
      <c r="K49" s="81"/>
      <c r="L49" s="30"/>
      <c r="M49" s="31"/>
      <c r="N49" s="35"/>
      <c r="O49" s="79"/>
      <c r="P49" s="104">
        <f t="shared" si="11"/>
        <v>0</v>
      </c>
      <c r="Q49" s="141">
        <f t="shared" si="12"/>
        <v>0</v>
      </c>
      <c r="R49" s="80">
        <f t="shared" si="13"/>
        <v>7120</v>
      </c>
      <c r="S49" s="30">
        <f t="shared" si="14"/>
        <v>0</v>
      </c>
      <c r="T49" s="31">
        <f t="shared" si="15"/>
        <v>4730.25</v>
      </c>
      <c r="U49" s="35">
        <f t="shared" si="16"/>
        <v>7713.3</v>
      </c>
      <c r="V49" s="32">
        <f t="shared" si="17"/>
        <v>2000</v>
      </c>
    </row>
    <row r="50" spans="1:22" x14ac:dyDescent="0.35">
      <c r="A50" s="92" t="s">
        <v>49</v>
      </c>
      <c r="B50" s="161">
        <f t="shared" si="9"/>
        <v>182707</v>
      </c>
      <c r="C50" s="147">
        <v>0</v>
      </c>
      <c r="D50" s="148">
        <v>2000</v>
      </c>
      <c r="E50" s="149">
        <v>0</v>
      </c>
      <c r="F50" s="150">
        <v>0</v>
      </c>
      <c r="G50" s="151">
        <v>0</v>
      </c>
      <c r="H50" s="152">
        <v>180707</v>
      </c>
      <c r="I50" s="153">
        <v>0</v>
      </c>
      <c r="J50" s="83">
        <f t="shared" si="10"/>
        <v>18271</v>
      </c>
      <c r="K50" s="81"/>
      <c r="L50" s="30"/>
      <c r="M50" s="31"/>
      <c r="N50" s="35"/>
      <c r="O50" s="79"/>
      <c r="P50" s="104">
        <f t="shared" si="11"/>
        <v>0</v>
      </c>
      <c r="Q50" s="141">
        <f t="shared" si="12"/>
        <v>0</v>
      </c>
      <c r="R50" s="80">
        <f t="shared" si="13"/>
        <v>2000</v>
      </c>
      <c r="S50" s="30">
        <f t="shared" si="14"/>
        <v>0</v>
      </c>
      <c r="T50" s="31">
        <f t="shared" si="15"/>
        <v>0</v>
      </c>
      <c r="U50" s="35">
        <f t="shared" si="16"/>
        <v>180707</v>
      </c>
      <c r="V50" s="32">
        <f t="shared" si="17"/>
        <v>0</v>
      </c>
    </row>
    <row r="51" spans="1:22" x14ac:dyDescent="0.35">
      <c r="A51" s="92" t="s">
        <v>50</v>
      </c>
      <c r="B51" s="161">
        <f t="shared" si="9"/>
        <v>306479</v>
      </c>
      <c r="C51" s="147">
        <v>2000</v>
      </c>
      <c r="D51" s="148">
        <v>129344.25</v>
      </c>
      <c r="E51" s="149">
        <v>0</v>
      </c>
      <c r="F51" s="150">
        <v>0</v>
      </c>
      <c r="G51" s="151">
        <v>14294.7</v>
      </c>
      <c r="H51" s="152">
        <v>156802.79999999999</v>
      </c>
      <c r="I51" s="153">
        <v>4037.25</v>
      </c>
      <c r="J51" s="83">
        <f t="shared" si="10"/>
        <v>30448</v>
      </c>
      <c r="K51" s="81"/>
      <c r="L51" s="30"/>
      <c r="M51" s="31"/>
      <c r="N51" s="35"/>
      <c r="O51" s="79"/>
      <c r="P51" s="104">
        <f t="shared" si="11"/>
        <v>0</v>
      </c>
      <c r="Q51" s="141">
        <f t="shared" si="12"/>
        <v>0</v>
      </c>
      <c r="R51" s="80">
        <f t="shared" si="13"/>
        <v>129344.25</v>
      </c>
      <c r="S51" s="30">
        <f t="shared" si="14"/>
        <v>0</v>
      </c>
      <c r="T51" s="31">
        <f t="shared" si="15"/>
        <v>14294.7</v>
      </c>
      <c r="U51" s="35">
        <f t="shared" si="16"/>
        <v>156802.79999999999</v>
      </c>
      <c r="V51" s="32">
        <f t="shared" si="17"/>
        <v>4037.25</v>
      </c>
    </row>
    <row r="52" spans="1:22" x14ac:dyDescent="0.35">
      <c r="A52" s="92" t="s">
        <v>51</v>
      </c>
      <c r="B52" s="161">
        <f t="shared" si="9"/>
        <v>47921</v>
      </c>
      <c r="C52" s="147">
        <v>2000</v>
      </c>
      <c r="D52" s="148">
        <v>10604</v>
      </c>
      <c r="E52" s="149">
        <v>2000</v>
      </c>
      <c r="F52" s="150">
        <v>2000</v>
      </c>
      <c r="G52" s="151">
        <v>2000</v>
      </c>
      <c r="H52" s="152">
        <v>25472</v>
      </c>
      <c r="I52" s="153">
        <v>3845</v>
      </c>
      <c r="J52" s="83">
        <f t="shared" si="10"/>
        <v>4392</v>
      </c>
      <c r="K52" s="81"/>
      <c r="L52" s="30"/>
      <c r="M52" s="31"/>
      <c r="N52" s="35"/>
      <c r="O52" s="79"/>
      <c r="P52" s="104">
        <f t="shared" si="11"/>
        <v>0</v>
      </c>
      <c r="Q52" s="141">
        <f t="shared" si="12"/>
        <v>0</v>
      </c>
      <c r="R52" s="80">
        <f t="shared" si="13"/>
        <v>10604</v>
      </c>
      <c r="S52" s="30">
        <f t="shared" si="14"/>
        <v>2000</v>
      </c>
      <c r="T52" s="31">
        <f t="shared" si="15"/>
        <v>2000</v>
      </c>
      <c r="U52" s="35">
        <f t="shared" si="16"/>
        <v>25472</v>
      </c>
      <c r="V52" s="32">
        <f t="shared" si="17"/>
        <v>3845</v>
      </c>
    </row>
    <row r="53" spans="1:22" x14ac:dyDescent="0.35">
      <c r="A53" s="92" t="s">
        <v>52</v>
      </c>
      <c r="B53" s="161">
        <f t="shared" si="9"/>
        <v>672516.3</v>
      </c>
      <c r="C53" s="147">
        <v>2000</v>
      </c>
      <c r="D53" s="148">
        <v>11157.3</v>
      </c>
      <c r="E53" s="149">
        <v>0</v>
      </c>
      <c r="F53" s="150">
        <v>0</v>
      </c>
      <c r="G53" s="151">
        <v>2000</v>
      </c>
      <c r="H53" s="152">
        <v>654461</v>
      </c>
      <c r="I53" s="153">
        <v>2898</v>
      </c>
      <c r="J53" s="83">
        <f t="shared" si="10"/>
        <v>67052</v>
      </c>
      <c r="K53" s="81"/>
      <c r="L53" s="30"/>
      <c r="M53" s="31"/>
      <c r="N53" s="35"/>
      <c r="O53" s="79"/>
      <c r="P53" s="104">
        <f t="shared" si="11"/>
        <v>0</v>
      </c>
      <c r="Q53" s="141">
        <f t="shared" si="12"/>
        <v>0</v>
      </c>
      <c r="R53" s="80">
        <f t="shared" si="13"/>
        <v>11157.3</v>
      </c>
      <c r="S53" s="30">
        <f t="shared" si="14"/>
        <v>0</v>
      </c>
      <c r="T53" s="31">
        <f t="shared" si="15"/>
        <v>2000</v>
      </c>
      <c r="U53" s="35">
        <f t="shared" si="16"/>
        <v>654461</v>
      </c>
      <c r="V53" s="32">
        <f t="shared" si="17"/>
        <v>2898</v>
      </c>
    </row>
    <row r="54" spans="1:22" x14ac:dyDescent="0.35">
      <c r="A54" s="92" t="s">
        <v>53</v>
      </c>
      <c r="B54" s="161">
        <f t="shared" si="9"/>
        <v>689189.6</v>
      </c>
      <c r="C54" s="147">
        <v>2000</v>
      </c>
      <c r="D54" s="148">
        <v>2000</v>
      </c>
      <c r="E54" s="149">
        <v>2000</v>
      </c>
      <c r="F54" s="150">
        <v>2000</v>
      </c>
      <c r="G54" s="151">
        <v>5040</v>
      </c>
      <c r="H54" s="152">
        <v>676149.6</v>
      </c>
      <c r="I54" s="153">
        <v>0</v>
      </c>
      <c r="J54" s="83">
        <f t="shared" si="10"/>
        <v>68519</v>
      </c>
      <c r="K54" s="81"/>
      <c r="L54" s="30"/>
      <c r="M54" s="31"/>
      <c r="N54" s="35"/>
      <c r="O54" s="79"/>
      <c r="P54" s="104">
        <f t="shared" si="11"/>
        <v>0</v>
      </c>
      <c r="Q54" s="141">
        <f t="shared" si="12"/>
        <v>0</v>
      </c>
      <c r="R54" s="80">
        <f t="shared" si="13"/>
        <v>2000</v>
      </c>
      <c r="S54" s="30">
        <f t="shared" si="14"/>
        <v>2000</v>
      </c>
      <c r="T54" s="31">
        <f t="shared" si="15"/>
        <v>5040</v>
      </c>
      <c r="U54" s="35">
        <f t="shared" si="16"/>
        <v>676149.6</v>
      </c>
      <c r="V54" s="32">
        <f t="shared" si="17"/>
        <v>0</v>
      </c>
    </row>
    <row r="55" spans="1:22" x14ac:dyDescent="0.35">
      <c r="A55" s="92" t="s">
        <v>54</v>
      </c>
      <c r="B55" s="161">
        <f t="shared" si="9"/>
        <v>50530.55</v>
      </c>
      <c r="C55" s="147">
        <v>2000</v>
      </c>
      <c r="D55" s="148">
        <v>36589</v>
      </c>
      <c r="E55" s="149">
        <v>0</v>
      </c>
      <c r="F55" s="150">
        <v>2000</v>
      </c>
      <c r="G55" s="151">
        <v>2100</v>
      </c>
      <c r="H55" s="152">
        <v>2000</v>
      </c>
      <c r="I55" s="153">
        <v>5841.55</v>
      </c>
      <c r="J55" s="83">
        <f t="shared" si="10"/>
        <v>4653</v>
      </c>
      <c r="K55" s="81"/>
      <c r="L55" s="30"/>
      <c r="M55" s="31"/>
      <c r="N55" s="35"/>
      <c r="O55" s="79"/>
      <c r="P55" s="104">
        <f t="shared" si="11"/>
        <v>0</v>
      </c>
      <c r="Q55" s="141">
        <f t="shared" si="12"/>
        <v>0</v>
      </c>
      <c r="R55" s="80">
        <f t="shared" si="13"/>
        <v>36589</v>
      </c>
      <c r="S55" s="30">
        <f t="shared" si="14"/>
        <v>0</v>
      </c>
      <c r="T55" s="31">
        <f t="shared" si="15"/>
        <v>2100</v>
      </c>
      <c r="U55" s="35">
        <f t="shared" si="16"/>
        <v>2000</v>
      </c>
      <c r="V55" s="32">
        <f t="shared" si="17"/>
        <v>5841.55</v>
      </c>
    </row>
    <row r="56" spans="1:22" x14ac:dyDescent="0.35">
      <c r="A56" s="92" t="s">
        <v>55</v>
      </c>
      <c r="B56" s="161">
        <f t="shared" si="9"/>
        <v>624406.30000000005</v>
      </c>
      <c r="C56" s="147">
        <v>0</v>
      </c>
      <c r="D56" s="148">
        <v>2000</v>
      </c>
      <c r="E56" s="149">
        <v>0</v>
      </c>
      <c r="F56" s="150">
        <v>2000</v>
      </c>
      <c r="G56" s="151">
        <v>0</v>
      </c>
      <c r="H56" s="152">
        <v>618406.30000000005</v>
      </c>
      <c r="I56" s="153">
        <v>2000</v>
      </c>
      <c r="J56" s="83">
        <f t="shared" si="10"/>
        <v>62241</v>
      </c>
      <c r="K56" s="81"/>
      <c r="L56" s="30"/>
      <c r="M56" s="31"/>
      <c r="N56" s="35"/>
      <c r="O56" s="79"/>
      <c r="P56" s="104">
        <f t="shared" si="11"/>
        <v>0</v>
      </c>
      <c r="Q56" s="141">
        <f t="shared" si="12"/>
        <v>0</v>
      </c>
      <c r="R56" s="80">
        <f t="shared" si="13"/>
        <v>2000</v>
      </c>
      <c r="S56" s="30">
        <f t="shared" si="14"/>
        <v>0</v>
      </c>
      <c r="T56" s="31">
        <f t="shared" si="15"/>
        <v>0</v>
      </c>
      <c r="U56" s="35">
        <f t="shared" si="16"/>
        <v>618406.30000000005</v>
      </c>
      <c r="V56" s="32">
        <f t="shared" si="17"/>
        <v>2000</v>
      </c>
    </row>
    <row r="57" spans="1:22" x14ac:dyDescent="0.35">
      <c r="A57" s="92" t="s">
        <v>56</v>
      </c>
      <c r="B57" s="161">
        <f t="shared" si="9"/>
        <v>171572.2</v>
      </c>
      <c r="C57" s="147">
        <v>2000</v>
      </c>
      <c r="D57" s="148">
        <v>77859.600000000006</v>
      </c>
      <c r="E57" s="149">
        <v>0</v>
      </c>
      <c r="F57" s="150">
        <v>2000</v>
      </c>
      <c r="G57" s="151">
        <v>12154</v>
      </c>
      <c r="H57" s="152">
        <v>72934</v>
      </c>
      <c r="I57" s="153">
        <v>4624.6000000000004</v>
      </c>
      <c r="J57" s="83">
        <f t="shared" si="10"/>
        <v>16757</v>
      </c>
      <c r="K57" s="81"/>
      <c r="L57" s="30"/>
      <c r="M57" s="31"/>
      <c r="N57" s="35"/>
      <c r="O57" s="79"/>
      <c r="P57" s="104">
        <f t="shared" si="11"/>
        <v>0</v>
      </c>
      <c r="Q57" s="141">
        <f t="shared" si="12"/>
        <v>0</v>
      </c>
      <c r="R57" s="80">
        <f t="shared" si="13"/>
        <v>77859.600000000006</v>
      </c>
      <c r="S57" s="30">
        <f t="shared" si="14"/>
        <v>0</v>
      </c>
      <c r="T57" s="31">
        <f t="shared" si="15"/>
        <v>12154</v>
      </c>
      <c r="U57" s="35">
        <f t="shared" si="16"/>
        <v>72934</v>
      </c>
      <c r="V57" s="32">
        <f t="shared" si="17"/>
        <v>4624.6000000000004</v>
      </c>
    </row>
    <row r="58" spans="1:22" x14ac:dyDescent="0.35">
      <c r="A58" s="92" t="s">
        <v>57</v>
      </c>
      <c r="B58" s="161">
        <f t="shared" si="9"/>
        <v>234004</v>
      </c>
      <c r="C58" s="147">
        <v>2000</v>
      </c>
      <c r="D58" s="148">
        <v>2000</v>
      </c>
      <c r="E58" s="149">
        <v>0</v>
      </c>
      <c r="F58" s="150">
        <v>0</v>
      </c>
      <c r="G58" s="151">
        <v>2000</v>
      </c>
      <c r="H58" s="152">
        <v>228004</v>
      </c>
      <c r="I58" s="153">
        <v>0</v>
      </c>
      <c r="J58" s="83">
        <f t="shared" si="10"/>
        <v>23200</v>
      </c>
      <c r="K58" s="81"/>
      <c r="L58" s="30"/>
      <c r="M58" s="31"/>
      <c r="N58" s="35"/>
      <c r="O58" s="79"/>
      <c r="P58" s="104">
        <f t="shared" si="11"/>
        <v>0</v>
      </c>
      <c r="Q58" s="141">
        <f t="shared" si="12"/>
        <v>0</v>
      </c>
      <c r="R58" s="80">
        <f t="shared" si="13"/>
        <v>2000</v>
      </c>
      <c r="S58" s="30">
        <f t="shared" si="14"/>
        <v>0</v>
      </c>
      <c r="T58" s="31">
        <f t="shared" si="15"/>
        <v>2000</v>
      </c>
      <c r="U58" s="35">
        <f t="shared" si="16"/>
        <v>228004</v>
      </c>
      <c r="V58" s="32">
        <f t="shared" si="17"/>
        <v>0</v>
      </c>
    </row>
    <row r="59" spans="1:22" x14ac:dyDescent="0.35">
      <c r="A59" s="92" t="s">
        <v>58</v>
      </c>
      <c r="B59" s="161">
        <f t="shared" si="9"/>
        <v>226233.55</v>
      </c>
      <c r="C59" s="147">
        <v>2000</v>
      </c>
      <c r="D59" s="148">
        <v>2100</v>
      </c>
      <c r="E59" s="149">
        <v>0</v>
      </c>
      <c r="F59" s="150">
        <v>0</v>
      </c>
      <c r="G59" s="151">
        <v>5544</v>
      </c>
      <c r="H59" s="152">
        <v>214589.55</v>
      </c>
      <c r="I59" s="153">
        <v>2000</v>
      </c>
      <c r="J59" s="83">
        <f t="shared" si="10"/>
        <v>22423</v>
      </c>
      <c r="K59" s="81"/>
      <c r="L59" s="30"/>
      <c r="M59" s="31"/>
      <c r="N59" s="35"/>
      <c r="O59" s="79"/>
      <c r="P59" s="104">
        <f t="shared" si="11"/>
        <v>0</v>
      </c>
      <c r="Q59" s="141">
        <f t="shared" si="12"/>
        <v>0</v>
      </c>
      <c r="R59" s="80">
        <f t="shared" si="13"/>
        <v>2100</v>
      </c>
      <c r="S59" s="30">
        <f t="shared" si="14"/>
        <v>0</v>
      </c>
      <c r="T59" s="31">
        <f t="shared" si="15"/>
        <v>5544</v>
      </c>
      <c r="U59" s="35">
        <f t="shared" si="16"/>
        <v>214589.55</v>
      </c>
      <c r="V59" s="32">
        <f t="shared" si="17"/>
        <v>2000</v>
      </c>
    </row>
    <row r="60" spans="1:22" x14ac:dyDescent="0.35">
      <c r="A60" s="92" t="s">
        <v>59</v>
      </c>
      <c r="B60" s="161">
        <f t="shared" si="9"/>
        <v>807566.85</v>
      </c>
      <c r="C60" s="147">
        <v>2000</v>
      </c>
      <c r="D60" s="148">
        <v>2000</v>
      </c>
      <c r="E60" s="149">
        <v>0</v>
      </c>
      <c r="F60" s="150">
        <v>0</v>
      </c>
      <c r="G60" s="151">
        <v>2000</v>
      </c>
      <c r="H60" s="152">
        <v>801566.85</v>
      </c>
      <c r="I60" s="153">
        <v>0</v>
      </c>
      <c r="J60" s="83">
        <f t="shared" si="10"/>
        <v>80557</v>
      </c>
      <c r="K60" s="81"/>
      <c r="L60" s="30"/>
      <c r="M60" s="31"/>
      <c r="N60" s="35"/>
      <c r="O60" s="79"/>
      <c r="P60" s="104">
        <f t="shared" si="11"/>
        <v>0</v>
      </c>
      <c r="Q60" s="141">
        <f t="shared" si="12"/>
        <v>0</v>
      </c>
      <c r="R60" s="80">
        <f t="shared" si="13"/>
        <v>2000</v>
      </c>
      <c r="S60" s="30">
        <f t="shared" si="14"/>
        <v>0</v>
      </c>
      <c r="T60" s="31">
        <f t="shared" si="15"/>
        <v>2000</v>
      </c>
      <c r="U60" s="35">
        <f t="shared" si="16"/>
        <v>801566.85</v>
      </c>
      <c r="V60" s="32">
        <f t="shared" si="17"/>
        <v>0</v>
      </c>
    </row>
    <row r="61" spans="1:22" x14ac:dyDescent="0.35">
      <c r="A61" s="92" t="s">
        <v>60</v>
      </c>
      <c r="B61" s="161">
        <f t="shared" si="9"/>
        <v>652526</v>
      </c>
      <c r="C61" s="147">
        <v>0</v>
      </c>
      <c r="D61" s="148">
        <v>2000</v>
      </c>
      <c r="E61" s="149">
        <v>0</v>
      </c>
      <c r="F61" s="150">
        <v>2000</v>
      </c>
      <c r="G61" s="151">
        <v>5292</v>
      </c>
      <c r="H61" s="152">
        <v>643234</v>
      </c>
      <c r="I61" s="153">
        <v>0</v>
      </c>
      <c r="J61" s="83">
        <f t="shared" si="10"/>
        <v>65053</v>
      </c>
      <c r="K61" s="81"/>
      <c r="L61" s="30"/>
      <c r="M61" s="31"/>
      <c r="N61" s="35"/>
      <c r="O61" s="79"/>
      <c r="P61" s="104">
        <f t="shared" si="11"/>
        <v>0</v>
      </c>
      <c r="Q61" s="141">
        <f t="shared" si="12"/>
        <v>0</v>
      </c>
      <c r="R61" s="80">
        <f t="shared" si="13"/>
        <v>2000</v>
      </c>
      <c r="S61" s="30">
        <f t="shared" si="14"/>
        <v>0</v>
      </c>
      <c r="T61" s="31">
        <f t="shared" si="15"/>
        <v>5292</v>
      </c>
      <c r="U61" s="35">
        <f t="shared" si="16"/>
        <v>643234</v>
      </c>
      <c r="V61" s="32">
        <f t="shared" si="17"/>
        <v>0</v>
      </c>
    </row>
    <row r="62" spans="1:22" x14ac:dyDescent="0.35">
      <c r="A62" s="92" t="s">
        <v>61</v>
      </c>
      <c r="B62" s="161">
        <f t="shared" si="9"/>
        <v>583054.25</v>
      </c>
      <c r="C62" s="147">
        <v>0</v>
      </c>
      <c r="D62" s="148">
        <v>2000</v>
      </c>
      <c r="E62" s="149">
        <v>0</v>
      </c>
      <c r="F62" s="150">
        <v>0</v>
      </c>
      <c r="G62" s="151">
        <v>2910.6</v>
      </c>
      <c r="H62" s="152">
        <v>578143.65</v>
      </c>
      <c r="I62" s="153">
        <v>0</v>
      </c>
      <c r="J62" s="83">
        <f t="shared" si="10"/>
        <v>58305</v>
      </c>
      <c r="K62" s="81"/>
      <c r="L62" s="30"/>
      <c r="M62" s="31"/>
      <c r="N62" s="35"/>
      <c r="O62" s="79"/>
      <c r="P62" s="104">
        <f t="shared" si="11"/>
        <v>0</v>
      </c>
      <c r="Q62" s="141">
        <f t="shared" si="12"/>
        <v>0</v>
      </c>
      <c r="R62" s="80">
        <f t="shared" si="13"/>
        <v>2000</v>
      </c>
      <c r="S62" s="30">
        <f t="shared" si="14"/>
        <v>0</v>
      </c>
      <c r="T62" s="31">
        <f t="shared" si="15"/>
        <v>2910.6</v>
      </c>
      <c r="U62" s="35">
        <f t="shared" si="16"/>
        <v>578143.65</v>
      </c>
      <c r="V62" s="32">
        <f t="shared" si="17"/>
        <v>0</v>
      </c>
    </row>
    <row r="63" spans="1:22" x14ac:dyDescent="0.35">
      <c r="A63" s="92" t="s">
        <v>62</v>
      </c>
      <c r="B63" s="161">
        <f t="shared" si="9"/>
        <v>122274.9</v>
      </c>
      <c r="C63" s="147">
        <v>2000</v>
      </c>
      <c r="D63" s="148">
        <v>2000</v>
      </c>
      <c r="E63" s="149">
        <v>0</v>
      </c>
      <c r="F63" s="150">
        <v>0</v>
      </c>
      <c r="G63" s="151">
        <v>6877</v>
      </c>
      <c r="H63" s="152">
        <v>107958.9</v>
      </c>
      <c r="I63" s="153">
        <v>3439</v>
      </c>
      <c r="J63" s="83">
        <f t="shared" si="10"/>
        <v>12027</v>
      </c>
      <c r="K63" s="81"/>
      <c r="L63" s="30"/>
      <c r="M63" s="31"/>
      <c r="N63" s="35"/>
      <c r="O63" s="79"/>
      <c r="P63" s="104">
        <f t="shared" si="11"/>
        <v>0</v>
      </c>
      <c r="Q63" s="141">
        <f t="shared" si="12"/>
        <v>0</v>
      </c>
      <c r="R63" s="80">
        <f t="shared" si="13"/>
        <v>2000</v>
      </c>
      <c r="S63" s="30">
        <f t="shared" si="14"/>
        <v>0</v>
      </c>
      <c r="T63" s="31">
        <f t="shared" si="15"/>
        <v>6877</v>
      </c>
      <c r="U63" s="35">
        <f t="shared" si="16"/>
        <v>107958.9</v>
      </c>
      <c r="V63" s="32">
        <f t="shared" si="17"/>
        <v>3439</v>
      </c>
    </row>
    <row r="64" spans="1:22" x14ac:dyDescent="0.35">
      <c r="A64" s="92" t="s">
        <v>63</v>
      </c>
      <c r="B64" s="161">
        <f t="shared" si="9"/>
        <v>413132.7</v>
      </c>
      <c r="C64" s="147">
        <v>2000</v>
      </c>
      <c r="D64" s="148">
        <v>168770</v>
      </c>
      <c r="E64" s="149">
        <v>0</v>
      </c>
      <c r="F64" s="150">
        <v>50799</v>
      </c>
      <c r="G64" s="151">
        <v>18379.2</v>
      </c>
      <c r="H64" s="152">
        <v>123154.5</v>
      </c>
      <c r="I64" s="153">
        <v>50030</v>
      </c>
      <c r="J64" s="83">
        <f t="shared" si="10"/>
        <v>36033</v>
      </c>
      <c r="K64" s="81"/>
      <c r="L64" s="30"/>
      <c r="M64" s="31"/>
      <c r="N64" s="35"/>
      <c r="O64" s="79"/>
      <c r="P64" s="104">
        <f t="shared" si="11"/>
        <v>0</v>
      </c>
      <c r="Q64" s="141">
        <f t="shared" si="12"/>
        <v>0</v>
      </c>
      <c r="R64" s="80">
        <f t="shared" si="13"/>
        <v>168770</v>
      </c>
      <c r="S64" s="30">
        <f t="shared" si="14"/>
        <v>0</v>
      </c>
      <c r="T64" s="31">
        <f t="shared" si="15"/>
        <v>18379.2</v>
      </c>
      <c r="U64" s="35">
        <f t="shared" si="16"/>
        <v>123154.5</v>
      </c>
      <c r="V64" s="32">
        <f t="shared" si="17"/>
        <v>50030</v>
      </c>
    </row>
    <row r="65" spans="1:22" x14ac:dyDescent="0.35">
      <c r="A65" s="92" t="s">
        <v>64</v>
      </c>
      <c r="B65" s="161">
        <f t="shared" si="9"/>
        <v>449820</v>
      </c>
      <c r="C65" s="147">
        <v>0</v>
      </c>
      <c r="D65" s="148">
        <v>0</v>
      </c>
      <c r="E65" s="149">
        <v>0</v>
      </c>
      <c r="F65" s="150">
        <v>0</v>
      </c>
      <c r="G65" s="151">
        <v>0</v>
      </c>
      <c r="H65" s="152">
        <v>449820</v>
      </c>
      <c r="I65" s="153">
        <v>0</v>
      </c>
      <c r="J65" s="83">
        <f t="shared" si="10"/>
        <v>44982</v>
      </c>
      <c r="K65" s="81"/>
      <c r="L65" s="30"/>
      <c r="M65" s="31"/>
      <c r="N65" s="35"/>
      <c r="O65" s="79"/>
      <c r="P65" s="104">
        <f t="shared" si="11"/>
        <v>0</v>
      </c>
      <c r="Q65" s="141">
        <f t="shared" si="12"/>
        <v>0</v>
      </c>
      <c r="R65" s="80">
        <f t="shared" si="13"/>
        <v>0</v>
      </c>
      <c r="S65" s="30">
        <f t="shared" si="14"/>
        <v>0</v>
      </c>
      <c r="T65" s="31">
        <f t="shared" si="15"/>
        <v>0</v>
      </c>
      <c r="U65" s="35">
        <f t="shared" si="16"/>
        <v>449820</v>
      </c>
      <c r="V65" s="32">
        <f t="shared" si="17"/>
        <v>0</v>
      </c>
    </row>
    <row r="66" spans="1:22" x14ac:dyDescent="0.35">
      <c r="A66" s="92" t="s">
        <v>65</v>
      </c>
      <c r="B66" s="161">
        <f t="shared" si="9"/>
        <v>155788.75</v>
      </c>
      <c r="C66" s="147">
        <v>33000</v>
      </c>
      <c r="D66" s="148">
        <v>76892.55</v>
      </c>
      <c r="E66" s="149">
        <v>0</v>
      </c>
      <c r="F66" s="150">
        <v>8369.5</v>
      </c>
      <c r="G66" s="151">
        <v>25718.7</v>
      </c>
      <c r="H66" s="152">
        <v>2000</v>
      </c>
      <c r="I66" s="153">
        <v>9808</v>
      </c>
      <c r="J66" s="83">
        <f t="shared" si="10"/>
        <v>11442</v>
      </c>
      <c r="K66" s="81"/>
      <c r="L66" s="30"/>
      <c r="M66" s="31"/>
      <c r="N66" s="35"/>
      <c r="O66" s="79"/>
      <c r="P66" s="104">
        <f t="shared" si="11"/>
        <v>0</v>
      </c>
      <c r="Q66" s="141">
        <f t="shared" si="12"/>
        <v>0</v>
      </c>
      <c r="R66" s="80">
        <f t="shared" si="13"/>
        <v>76892.55</v>
      </c>
      <c r="S66" s="30">
        <f t="shared" si="14"/>
        <v>0</v>
      </c>
      <c r="T66" s="31">
        <f t="shared" si="15"/>
        <v>25718.7</v>
      </c>
      <c r="U66" s="35">
        <f t="shared" si="16"/>
        <v>2000</v>
      </c>
      <c r="V66" s="32">
        <f t="shared" si="17"/>
        <v>9808</v>
      </c>
    </row>
    <row r="67" spans="1:22" x14ac:dyDescent="0.35">
      <c r="A67" s="92" t="s">
        <v>66</v>
      </c>
      <c r="B67" s="161">
        <f t="shared" si="9"/>
        <v>437668.89999999997</v>
      </c>
      <c r="C67" s="147">
        <v>0</v>
      </c>
      <c r="D67" s="148">
        <v>2000</v>
      </c>
      <c r="E67" s="149">
        <v>0</v>
      </c>
      <c r="F67" s="150">
        <v>0</v>
      </c>
      <c r="G67" s="151">
        <v>6652.8</v>
      </c>
      <c r="H67" s="152">
        <v>427016.1</v>
      </c>
      <c r="I67" s="153">
        <v>2000</v>
      </c>
      <c r="J67" s="83">
        <f t="shared" si="10"/>
        <v>43767</v>
      </c>
      <c r="K67" s="81"/>
      <c r="L67" s="30"/>
      <c r="M67" s="31"/>
      <c r="N67" s="35"/>
      <c r="O67" s="79"/>
      <c r="P67" s="104">
        <f t="shared" si="11"/>
        <v>0</v>
      </c>
      <c r="Q67" s="141">
        <f t="shared" si="12"/>
        <v>0</v>
      </c>
      <c r="R67" s="80">
        <f t="shared" ref="R67:R98" si="18">D67-K67</f>
        <v>2000</v>
      </c>
      <c r="S67" s="30">
        <f t="shared" ref="S67:S98" si="19">E67-L67</f>
        <v>0</v>
      </c>
      <c r="T67" s="31">
        <f t="shared" ref="T67:T98" si="20">G67-M67</f>
        <v>6652.8</v>
      </c>
      <c r="U67" s="35">
        <f t="shared" ref="U67:U98" si="21">H67-N67</f>
        <v>427016.1</v>
      </c>
      <c r="V67" s="32">
        <f t="shared" ref="V67:V98" si="22">I67-O67</f>
        <v>2000</v>
      </c>
    </row>
    <row r="68" spans="1:22" x14ac:dyDescent="0.35">
      <c r="A68" s="92" t="s">
        <v>67</v>
      </c>
      <c r="B68" s="161">
        <f t="shared" ref="B68:B116" si="23">SUM(C68:I68)</f>
        <v>297840.10000000003</v>
      </c>
      <c r="C68" s="147">
        <v>44815.3</v>
      </c>
      <c r="D68" s="148">
        <v>109307.1</v>
      </c>
      <c r="E68" s="149">
        <v>0</v>
      </c>
      <c r="F68" s="150">
        <v>53282</v>
      </c>
      <c r="G68" s="151">
        <v>29937.599999999999</v>
      </c>
      <c r="H68" s="152">
        <v>16886.099999999999</v>
      </c>
      <c r="I68" s="153">
        <v>43612</v>
      </c>
      <c r="J68" s="83">
        <f t="shared" ref="J68:J116" si="24">ROUND(((B68-C68-F68)*0.1),0)</f>
        <v>19974</v>
      </c>
      <c r="K68" s="81"/>
      <c r="L68" s="30"/>
      <c r="M68" s="31"/>
      <c r="N68" s="35"/>
      <c r="O68" s="79"/>
      <c r="P68" s="104">
        <f t="shared" ref="P68:P116" si="25">SUM(K68:O68)</f>
        <v>0</v>
      </c>
      <c r="Q68" s="141">
        <f t="shared" ref="Q68:Q116" si="26">IF(P68&gt;0, 1, 0)</f>
        <v>0</v>
      </c>
      <c r="R68" s="80">
        <f t="shared" si="18"/>
        <v>109307.1</v>
      </c>
      <c r="S68" s="30">
        <f t="shared" si="19"/>
        <v>0</v>
      </c>
      <c r="T68" s="31">
        <f t="shared" si="20"/>
        <v>29937.599999999999</v>
      </c>
      <c r="U68" s="35">
        <f t="shared" si="21"/>
        <v>16886.099999999999</v>
      </c>
      <c r="V68" s="32">
        <f t="shared" si="22"/>
        <v>43612</v>
      </c>
    </row>
    <row r="69" spans="1:22" x14ac:dyDescent="0.35">
      <c r="A69" s="92" t="s">
        <v>68</v>
      </c>
      <c r="B69" s="161">
        <f t="shared" si="23"/>
        <v>91518.2</v>
      </c>
      <c r="C69" s="147">
        <v>0</v>
      </c>
      <c r="D69" s="148">
        <v>0</v>
      </c>
      <c r="E69" s="149">
        <v>5962.2</v>
      </c>
      <c r="F69" s="150">
        <v>0</v>
      </c>
      <c r="G69" s="151">
        <v>0</v>
      </c>
      <c r="H69" s="152">
        <v>85556</v>
      </c>
      <c r="I69" s="153">
        <v>0</v>
      </c>
      <c r="J69" s="83">
        <f t="shared" si="24"/>
        <v>9152</v>
      </c>
      <c r="K69" s="81"/>
      <c r="L69" s="30"/>
      <c r="M69" s="31"/>
      <c r="N69" s="35"/>
      <c r="O69" s="79"/>
      <c r="P69" s="104">
        <f t="shared" si="25"/>
        <v>0</v>
      </c>
      <c r="Q69" s="141">
        <f t="shared" si="26"/>
        <v>0</v>
      </c>
      <c r="R69" s="80">
        <f t="shared" si="18"/>
        <v>0</v>
      </c>
      <c r="S69" s="30">
        <f t="shared" si="19"/>
        <v>5962.2</v>
      </c>
      <c r="T69" s="31">
        <f t="shared" si="20"/>
        <v>0</v>
      </c>
      <c r="U69" s="35">
        <f t="shared" si="21"/>
        <v>85556</v>
      </c>
      <c r="V69" s="32">
        <f t="shared" si="22"/>
        <v>0</v>
      </c>
    </row>
    <row r="70" spans="1:22" x14ac:dyDescent="0.35">
      <c r="A70" s="92" t="s">
        <v>69</v>
      </c>
      <c r="B70" s="161">
        <f t="shared" si="23"/>
        <v>223860.15000000002</v>
      </c>
      <c r="C70" s="147">
        <v>39847.5</v>
      </c>
      <c r="D70" s="148">
        <v>10246.700000000001</v>
      </c>
      <c r="E70" s="149">
        <v>0</v>
      </c>
      <c r="F70" s="150">
        <v>11448</v>
      </c>
      <c r="G70" s="151">
        <v>2000</v>
      </c>
      <c r="H70" s="152">
        <v>158317.95000000001</v>
      </c>
      <c r="I70" s="153">
        <v>2000</v>
      </c>
      <c r="J70" s="83">
        <f t="shared" si="24"/>
        <v>17256</v>
      </c>
      <c r="K70" s="81"/>
      <c r="L70" s="30"/>
      <c r="M70" s="31"/>
      <c r="N70" s="35"/>
      <c r="O70" s="79"/>
      <c r="P70" s="104">
        <f t="shared" si="25"/>
        <v>0</v>
      </c>
      <c r="Q70" s="141">
        <f t="shared" si="26"/>
        <v>0</v>
      </c>
      <c r="R70" s="80">
        <f t="shared" si="18"/>
        <v>10246.700000000001</v>
      </c>
      <c r="S70" s="30">
        <f t="shared" si="19"/>
        <v>0</v>
      </c>
      <c r="T70" s="31">
        <f t="shared" si="20"/>
        <v>2000</v>
      </c>
      <c r="U70" s="35">
        <f t="shared" si="21"/>
        <v>158317.95000000001</v>
      </c>
      <c r="V70" s="32">
        <f t="shared" si="22"/>
        <v>2000</v>
      </c>
    </row>
    <row r="71" spans="1:22" x14ac:dyDescent="0.35">
      <c r="A71" s="92" t="s">
        <v>70</v>
      </c>
      <c r="B71" s="161">
        <f t="shared" si="23"/>
        <v>950625.39999999991</v>
      </c>
      <c r="C71" s="147">
        <v>0</v>
      </c>
      <c r="D71" s="148">
        <v>38276.699999999997</v>
      </c>
      <c r="E71" s="149">
        <v>0</v>
      </c>
      <c r="F71" s="150">
        <v>0</v>
      </c>
      <c r="G71" s="151">
        <v>2000</v>
      </c>
      <c r="H71" s="152">
        <v>908348.7</v>
      </c>
      <c r="I71" s="153">
        <v>2000</v>
      </c>
      <c r="J71" s="83">
        <f t="shared" si="24"/>
        <v>95063</v>
      </c>
      <c r="K71" s="81"/>
      <c r="L71" s="30"/>
      <c r="M71" s="31"/>
      <c r="N71" s="35"/>
      <c r="O71" s="79"/>
      <c r="P71" s="104">
        <f t="shared" si="25"/>
        <v>0</v>
      </c>
      <c r="Q71" s="141">
        <f t="shared" si="26"/>
        <v>0</v>
      </c>
      <c r="R71" s="80">
        <f t="shared" si="18"/>
        <v>38276.699999999997</v>
      </c>
      <c r="S71" s="30">
        <f t="shared" si="19"/>
        <v>0</v>
      </c>
      <c r="T71" s="31">
        <f t="shared" si="20"/>
        <v>2000</v>
      </c>
      <c r="U71" s="35">
        <f t="shared" si="21"/>
        <v>908348.7</v>
      </c>
      <c r="V71" s="32">
        <f t="shared" si="22"/>
        <v>2000</v>
      </c>
    </row>
    <row r="72" spans="1:22" x14ac:dyDescent="0.35">
      <c r="A72" s="92" t="s">
        <v>71</v>
      </c>
      <c r="B72" s="161">
        <f t="shared" si="23"/>
        <v>512666.1</v>
      </c>
      <c r="C72" s="147">
        <v>0</v>
      </c>
      <c r="D72" s="148">
        <v>15077</v>
      </c>
      <c r="E72" s="149">
        <v>0</v>
      </c>
      <c r="F72" s="150">
        <v>0</v>
      </c>
      <c r="G72" s="151">
        <v>2000</v>
      </c>
      <c r="H72" s="152">
        <v>491946.1</v>
      </c>
      <c r="I72" s="153">
        <v>3643</v>
      </c>
      <c r="J72" s="83">
        <f t="shared" si="24"/>
        <v>51267</v>
      </c>
      <c r="K72" s="81"/>
      <c r="L72" s="30"/>
      <c r="M72" s="31"/>
      <c r="N72" s="35"/>
      <c r="O72" s="79"/>
      <c r="P72" s="104">
        <f t="shared" si="25"/>
        <v>0</v>
      </c>
      <c r="Q72" s="141">
        <f t="shared" si="26"/>
        <v>0</v>
      </c>
      <c r="R72" s="80">
        <f t="shared" si="18"/>
        <v>15077</v>
      </c>
      <c r="S72" s="30">
        <f t="shared" si="19"/>
        <v>0</v>
      </c>
      <c r="T72" s="31">
        <f t="shared" si="20"/>
        <v>2000</v>
      </c>
      <c r="U72" s="35">
        <f t="shared" si="21"/>
        <v>491946.1</v>
      </c>
      <c r="V72" s="32">
        <f t="shared" si="22"/>
        <v>3643</v>
      </c>
    </row>
    <row r="73" spans="1:22" x14ac:dyDescent="0.35">
      <c r="A73" s="92" t="s">
        <v>72</v>
      </c>
      <c r="B73" s="161">
        <f t="shared" si="23"/>
        <v>213487.65</v>
      </c>
      <c r="C73" s="147">
        <v>53447</v>
      </c>
      <c r="D73" s="148">
        <v>40277</v>
      </c>
      <c r="E73" s="149">
        <v>0</v>
      </c>
      <c r="F73" s="150">
        <v>18125.05</v>
      </c>
      <c r="G73" s="151">
        <v>11805.65</v>
      </c>
      <c r="H73" s="152">
        <v>82990.95</v>
      </c>
      <c r="I73" s="153">
        <v>6842</v>
      </c>
      <c r="J73" s="83">
        <f t="shared" si="24"/>
        <v>14192</v>
      </c>
      <c r="K73" s="81"/>
      <c r="L73" s="30"/>
      <c r="M73" s="31"/>
      <c r="N73" s="35"/>
      <c r="O73" s="79"/>
      <c r="P73" s="104">
        <f t="shared" si="25"/>
        <v>0</v>
      </c>
      <c r="Q73" s="141">
        <f t="shared" si="26"/>
        <v>0</v>
      </c>
      <c r="R73" s="80">
        <f t="shared" si="18"/>
        <v>40277</v>
      </c>
      <c r="S73" s="30">
        <f t="shared" si="19"/>
        <v>0</v>
      </c>
      <c r="T73" s="31">
        <f t="shared" si="20"/>
        <v>11805.65</v>
      </c>
      <c r="U73" s="35">
        <f t="shared" si="21"/>
        <v>82990.95</v>
      </c>
      <c r="V73" s="32">
        <f t="shared" si="22"/>
        <v>6842</v>
      </c>
    </row>
    <row r="74" spans="1:22" x14ac:dyDescent="0.35">
      <c r="A74" s="92" t="s">
        <v>73</v>
      </c>
      <c r="B74" s="161">
        <f t="shared" si="23"/>
        <v>456767.2</v>
      </c>
      <c r="C74" s="147">
        <v>0</v>
      </c>
      <c r="D74" s="148">
        <v>0</v>
      </c>
      <c r="E74" s="149">
        <v>176677.2</v>
      </c>
      <c r="F74" s="150">
        <v>0</v>
      </c>
      <c r="G74" s="151">
        <v>0</v>
      </c>
      <c r="H74" s="152">
        <v>280090</v>
      </c>
      <c r="I74" s="153">
        <v>0</v>
      </c>
      <c r="J74" s="83">
        <f t="shared" si="24"/>
        <v>45677</v>
      </c>
      <c r="K74" s="81"/>
      <c r="L74" s="30"/>
      <c r="M74" s="31"/>
      <c r="N74" s="35"/>
      <c r="O74" s="79"/>
      <c r="P74" s="104">
        <f t="shared" si="25"/>
        <v>0</v>
      </c>
      <c r="Q74" s="141">
        <f t="shared" si="26"/>
        <v>0</v>
      </c>
      <c r="R74" s="80">
        <f t="shared" si="18"/>
        <v>0</v>
      </c>
      <c r="S74" s="30">
        <f t="shared" si="19"/>
        <v>176677.2</v>
      </c>
      <c r="T74" s="31">
        <f t="shared" si="20"/>
        <v>0</v>
      </c>
      <c r="U74" s="35">
        <f t="shared" si="21"/>
        <v>280090</v>
      </c>
      <c r="V74" s="32">
        <f t="shared" si="22"/>
        <v>0</v>
      </c>
    </row>
    <row r="75" spans="1:22" x14ac:dyDescent="0.35">
      <c r="A75" s="92" t="s">
        <v>74</v>
      </c>
      <c r="B75" s="161">
        <f t="shared" si="23"/>
        <v>234178.39999999997</v>
      </c>
      <c r="C75" s="147">
        <v>18240</v>
      </c>
      <c r="D75" s="148">
        <v>103341</v>
      </c>
      <c r="E75" s="149">
        <v>0</v>
      </c>
      <c r="F75" s="150">
        <v>21260</v>
      </c>
      <c r="G75" s="151">
        <v>50954.400000000001</v>
      </c>
      <c r="H75" s="152">
        <v>35373.449999999997</v>
      </c>
      <c r="I75" s="153">
        <v>5009.55</v>
      </c>
      <c r="J75" s="83">
        <f t="shared" si="24"/>
        <v>19468</v>
      </c>
      <c r="K75" s="81"/>
      <c r="L75" s="30"/>
      <c r="M75" s="31"/>
      <c r="N75" s="35"/>
      <c r="O75" s="79"/>
      <c r="P75" s="104">
        <f t="shared" si="25"/>
        <v>0</v>
      </c>
      <c r="Q75" s="141">
        <f t="shared" si="26"/>
        <v>0</v>
      </c>
      <c r="R75" s="80">
        <f t="shared" si="18"/>
        <v>103341</v>
      </c>
      <c r="S75" s="30">
        <f t="shared" si="19"/>
        <v>0</v>
      </c>
      <c r="T75" s="31">
        <f t="shared" si="20"/>
        <v>50954.400000000001</v>
      </c>
      <c r="U75" s="35">
        <f t="shared" si="21"/>
        <v>35373.449999999997</v>
      </c>
      <c r="V75" s="32">
        <f t="shared" si="22"/>
        <v>5009.55</v>
      </c>
    </row>
    <row r="76" spans="1:22" x14ac:dyDescent="0.35">
      <c r="A76" s="92" t="s">
        <v>75</v>
      </c>
      <c r="B76" s="161">
        <f t="shared" si="23"/>
        <v>1783931.9</v>
      </c>
      <c r="C76" s="147">
        <v>2000</v>
      </c>
      <c r="D76" s="148">
        <v>0</v>
      </c>
      <c r="E76" s="149">
        <v>0</v>
      </c>
      <c r="F76" s="150">
        <v>0</v>
      </c>
      <c r="G76" s="151">
        <v>0</v>
      </c>
      <c r="H76" s="152">
        <v>1781931.9</v>
      </c>
      <c r="I76" s="153">
        <v>0</v>
      </c>
      <c r="J76" s="83">
        <f t="shared" si="24"/>
        <v>178193</v>
      </c>
      <c r="K76" s="81"/>
      <c r="L76" s="30"/>
      <c r="M76" s="31"/>
      <c r="N76" s="35"/>
      <c r="O76" s="79"/>
      <c r="P76" s="104">
        <f t="shared" si="25"/>
        <v>0</v>
      </c>
      <c r="Q76" s="141">
        <f t="shared" si="26"/>
        <v>0</v>
      </c>
      <c r="R76" s="80">
        <f t="shared" si="18"/>
        <v>0</v>
      </c>
      <c r="S76" s="30">
        <f t="shared" si="19"/>
        <v>0</v>
      </c>
      <c r="T76" s="31">
        <f t="shared" si="20"/>
        <v>0</v>
      </c>
      <c r="U76" s="35">
        <f t="shared" si="21"/>
        <v>1781931.9</v>
      </c>
      <c r="V76" s="32">
        <f t="shared" si="22"/>
        <v>0</v>
      </c>
    </row>
    <row r="77" spans="1:22" x14ac:dyDescent="0.35">
      <c r="A77" s="92" t="s">
        <v>76</v>
      </c>
      <c r="B77" s="161">
        <f t="shared" si="23"/>
        <v>294494.34999999998</v>
      </c>
      <c r="C77" s="147">
        <v>2000</v>
      </c>
      <c r="D77" s="148">
        <v>205920.75</v>
      </c>
      <c r="E77" s="149">
        <v>0</v>
      </c>
      <c r="F77" s="150">
        <v>13156.55</v>
      </c>
      <c r="G77" s="151">
        <v>17556</v>
      </c>
      <c r="H77" s="152">
        <v>25104.45</v>
      </c>
      <c r="I77" s="153">
        <v>30756.6</v>
      </c>
      <c r="J77" s="83">
        <f t="shared" si="24"/>
        <v>27934</v>
      </c>
      <c r="K77" s="81"/>
      <c r="L77" s="30"/>
      <c r="M77" s="31"/>
      <c r="N77" s="35"/>
      <c r="O77" s="79"/>
      <c r="P77" s="104">
        <f t="shared" si="25"/>
        <v>0</v>
      </c>
      <c r="Q77" s="141">
        <f t="shared" si="26"/>
        <v>0</v>
      </c>
      <c r="R77" s="80">
        <f t="shared" si="18"/>
        <v>205920.75</v>
      </c>
      <c r="S77" s="30">
        <f t="shared" si="19"/>
        <v>0</v>
      </c>
      <c r="T77" s="31">
        <f t="shared" si="20"/>
        <v>17556</v>
      </c>
      <c r="U77" s="35">
        <f t="shared" si="21"/>
        <v>25104.45</v>
      </c>
      <c r="V77" s="32">
        <f t="shared" si="22"/>
        <v>30756.6</v>
      </c>
    </row>
    <row r="78" spans="1:22" x14ac:dyDescent="0.35">
      <c r="A78" s="92" t="s">
        <v>77</v>
      </c>
      <c r="B78" s="161">
        <f t="shared" si="23"/>
        <v>499021.7</v>
      </c>
      <c r="C78" s="147">
        <v>37442.35</v>
      </c>
      <c r="D78" s="148">
        <v>96476</v>
      </c>
      <c r="E78" s="149">
        <v>0</v>
      </c>
      <c r="F78" s="150">
        <v>39281</v>
      </c>
      <c r="G78" s="151">
        <v>20971.65</v>
      </c>
      <c r="H78" s="152">
        <v>260637.3</v>
      </c>
      <c r="I78" s="153">
        <v>44213.4</v>
      </c>
      <c r="J78" s="83">
        <f t="shared" si="24"/>
        <v>42230</v>
      </c>
      <c r="K78" s="81"/>
      <c r="L78" s="30"/>
      <c r="M78" s="31"/>
      <c r="N78" s="35"/>
      <c r="O78" s="79"/>
      <c r="P78" s="104">
        <f t="shared" si="25"/>
        <v>0</v>
      </c>
      <c r="Q78" s="141">
        <f t="shared" si="26"/>
        <v>0</v>
      </c>
      <c r="R78" s="80">
        <f t="shared" si="18"/>
        <v>96476</v>
      </c>
      <c r="S78" s="30">
        <f t="shared" si="19"/>
        <v>0</v>
      </c>
      <c r="T78" s="31">
        <f t="shared" si="20"/>
        <v>20971.65</v>
      </c>
      <c r="U78" s="35">
        <f t="shared" si="21"/>
        <v>260637.3</v>
      </c>
      <c r="V78" s="32">
        <f t="shared" si="22"/>
        <v>44213.4</v>
      </c>
    </row>
    <row r="79" spans="1:22" x14ac:dyDescent="0.35">
      <c r="A79" s="92" t="s">
        <v>78</v>
      </c>
      <c r="B79" s="161">
        <f t="shared" si="23"/>
        <v>470045.64999999997</v>
      </c>
      <c r="C79" s="147">
        <v>0</v>
      </c>
      <c r="D79" s="148">
        <v>309698</v>
      </c>
      <c r="E79" s="149">
        <v>0</v>
      </c>
      <c r="F79" s="150">
        <v>48188.75</v>
      </c>
      <c r="G79" s="151">
        <v>56219.1</v>
      </c>
      <c r="H79" s="152">
        <v>15937.2</v>
      </c>
      <c r="I79" s="153">
        <v>40002.6</v>
      </c>
      <c r="J79" s="83">
        <f t="shared" si="24"/>
        <v>42186</v>
      </c>
      <c r="K79" s="81"/>
      <c r="L79" s="30"/>
      <c r="M79" s="31"/>
      <c r="N79" s="35"/>
      <c r="O79" s="79"/>
      <c r="P79" s="104">
        <f t="shared" si="25"/>
        <v>0</v>
      </c>
      <c r="Q79" s="141">
        <f t="shared" si="26"/>
        <v>0</v>
      </c>
      <c r="R79" s="80">
        <f t="shared" si="18"/>
        <v>309698</v>
      </c>
      <c r="S79" s="30">
        <f t="shared" si="19"/>
        <v>0</v>
      </c>
      <c r="T79" s="31">
        <f t="shared" si="20"/>
        <v>56219.1</v>
      </c>
      <c r="U79" s="35">
        <f t="shared" si="21"/>
        <v>15937.2</v>
      </c>
      <c r="V79" s="32">
        <f t="shared" si="22"/>
        <v>40002.6</v>
      </c>
    </row>
    <row r="80" spans="1:22" x14ac:dyDescent="0.35">
      <c r="A80" s="92" t="s">
        <v>79</v>
      </c>
      <c r="B80" s="161">
        <f t="shared" si="23"/>
        <v>349532.4</v>
      </c>
      <c r="C80" s="147">
        <v>0</v>
      </c>
      <c r="D80" s="148">
        <v>0</v>
      </c>
      <c r="E80" s="149">
        <v>131960.85</v>
      </c>
      <c r="F80" s="150">
        <v>0</v>
      </c>
      <c r="G80" s="151">
        <v>0</v>
      </c>
      <c r="H80" s="152">
        <v>217571.55</v>
      </c>
      <c r="I80" s="153">
        <v>0</v>
      </c>
      <c r="J80" s="83">
        <f t="shared" si="24"/>
        <v>34953</v>
      </c>
      <c r="K80" s="81"/>
      <c r="L80" s="30"/>
      <c r="M80" s="31"/>
      <c r="N80" s="35"/>
      <c r="O80" s="79"/>
      <c r="P80" s="104">
        <f t="shared" si="25"/>
        <v>0</v>
      </c>
      <c r="Q80" s="141">
        <f t="shared" si="26"/>
        <v>0</v>
      </c>
      <c r="R80" s="80">
        <f t="shared" si="18"/>
        <v>0</v>
      </c>
      <c r="S80" s="30">
        <f t="shared" si="19"/>
        <v>131960.85</v>
      </c>
      <c r="T80" s="31">
        <f t="shared" si="20"/>
        <v>0</v>
      </c>
      <c r="U80" s="35">
        <f t="shared" si="21"/>
        <v>217571.55</v>
      </c>
      <c r="V80" s="32">
        <f t="shared" si="22"/>
        <v>0</v>
      </c>
    </row>
    <row r="81" spans="1:22" x14ac:dyDescent="0.35">
      <c r="A81" s="92" t="s">
        <v>80</v>
      </c>
      <c r="B81" s="161">
        <f t="shared" si="23"/>
        <v>415762.25</v>
      </c>
      <c r="C81" s="147">
        <v>58409.8</v>
      </c>
      <c r="D81" s="148">
        <v>2000</v>
      </c>
      <c r="E81" s="149">
        <v>2898</v>
      </c>
      <c r="F81" s="150">
        <v>0</v>
      </c>
      <c r="G81" s="151">
        <v>70740</v>
      </c>
      <c r="H81" s="152">
        <v>278868.45</v>
      </c>
      <c r="I81" s="153">
        <v>2846</v>
      </c>
      <c r="J81" s="83">
        <f t="shared" si="24"/>
        <v>35735</v>
      </c>
      <c r="K81" s="81"/>
      <c r="L81" s="30"/>
      <c r="M81" s="31"/>
      <c r="N81" s="35"/>
      <c r="O81" s="79"/>
      <c r="P81" s="104">
        <f t="shared" si="25"/>
        <v>0</v>
      </c>
      <c r="Q81" s="141">
        <f t="shared" si="26"/>
        <v>0</v>
      </c>
      <c r="R81" s="80">
        <f t="shared" si="18"/>
        <v>2000</v>
      </c>
      <c r="S81" s="30">
        <f t="shared" si="19"/>
        <v>2898</v>
      </c>
      <c r="T81" s="31">
        <f t="shared" si="20"/>
        <v>70740</v>
      </c>
      <c r="U81" s="35">
        <f t="shared" si="21"/>
        <v>278868.45</v>
      </c>
      <c r="V81" s="32">
        <f t="shared" si="22"/>
        <v>2846</v>
      </c>
    </row>
    <row r="82" spans="1:22" x14ac:dyDescent="0.35">
      <c r="A82" s="92" t="s">
        <v>81</v>
      </c>
      <c r="B82" s="161">
        <f t="shared" si="23"/>
        <v>549990</v>
      </c>
      <c r="C82" s="147">
        <v>2100</v>
      </c>
      <c r="D82" s="148">
        <v>38281</v>
      </c>
      <c r="E82" s="149">
        <v>0</v>
      </c>
      <c r="F82" s="150">
        <v>0</v>
      </c>
      <c r="G82" s="151">
        <v>2000</v>
      </c>
      <c r="H82" s="152">
        <v>505609</v>
      </c>
      <c r="I82" s="153">
        <v>2000</v>
      </c>
      <c r="J82" s="83">
        <f t="shared" si="24"/>
        <v>54789</v>
      </c>
      <c r="K82" s="81"/>
      <c r="L82" s="30"/>
      <c r="M82" s="31"/>
      <c r="N82" s="35"/>
      <c r="O82" s="79"/>
      <c r="P82" s="104">
        <f t="shared" si="25"/>
        <v>0</v>
      </c>
      <c r="Q82" s="141">
        <f t="shared" si="26"/>
        <v>0</v>
      </c>
      <c r="R82" s="80">
        <f t="shared" si="18"/>
        <v>38281</v>
      </c>
      <c r="S82" s="30">
        <f t="shared" si="19"/>
        <v>0</v>
      </c>
      <c r="T82" s="31">
        <f t="shared" si="20"/>
        <v>2000</v>
      </c>
      <c r="U82" s="35">
        <f t="shared" si="21"/>
        <v>505609</v>
      </c>
      <c r="V82" s="32">
        <f t="shared" si="22"/>
        <v>2000</v>
      </c>
    </row>
    <row r="83" spans="1:22" x14ac:dyDescent="0.35">
      <c r="A83" s="92" t="s">
        <v>82</v>
      </c>
      <c r="B83" s="161">
        <f t="shared" si="23"/>
        <v>127244.65</v>
      </c>
      <c r="C83" s="147">
        <v>2000</v>
      </c>
      <c r="D83" s="148">
        <v>54197.5</v>
      </c>
      <c r="E83" s="149">
        <v>0</v>
      </c>
      <c r="F83" s="150">
        <v>19988</v>
      </c>
      <c r="G83" s="151">
        <v>2000</v>
      </c>
      <c r="H83" s="152">
        <v>18347.7</v>
      </c>
      <c r="I83" s="153">
        <v>30711.45</v>
      </c>
      <c r="J83" s="83">
        <f t="shared" si="24"/>
        <v>10526</v>
      </c>
      <c r="K83" s="81"/>
      <c r="L83" s="30"/>
      <c r="M83" s="31"/>
      <c r="N83" s="35"/>
      <c r="O83" s="79"/>
      <c r="P83" s="104">
        <f t="shared" si="25"/>
        <v>0</v>
      </c>
      <c r="Q83" s="141">
        <f t="shared" si="26"/>
        <v>0</v>
      </c>
      <c r="R83" s="80">
        <f t="shared" si="18"/>
        <v>54197.5</v>
      </c>
      <c r="S83" s="30">
        <f t="shared" si="19"/>
        <v>0</v>
      </c>
      <c r="T83" s="31">
        <f t="shared" si="20"/>
        <v>2000</v>
      </c>
      <c r="U83" s="35">
        <f t="shared" si="21"/>
        <v>18347.7</v>
      </c>
      <c r="V83" s="32">
        <f t="shared" si="22"/>
        <v>30711.45</v>
      </c>
    </row>
    <row r="84" spans="1:22" x14ac:dyDescent="0.35">
      <c r="A84" s="92" t="s">
        <v>83</v>
      </c>
      <c r="B84" s="161">
        <f t="shared" si="23"/>
        <v>215152</v>
      </c>
      <c r="C84" s="147">
        <v>2000</v>
      </c>
      <c r="D84" s="148">
        <v>2000</v>
      </c>
      <c r="E84" s="149">
        <v>0</v>
      </c>
      <c r="F84" s="150">
        <v>2000</v>
      </c>
      <c r="G84" s="151">
        <v>2000</v>
      </c>
      <c r="H84" s="152">
        <v>205152</v>
      </c>
      <c r="I84" s="153">
        <v>2000</v>
      </c>
      <c r="J84" s="83">
        <f t="shared" si="24"/>
        <v>21115</v>
      </c>
      <c r="K84" s="81"/>
      <c r="L84" s="30"/>
      <c r="M84" s="31"/>
      <c r="N84" s="35"/>
      <c r="O84" s="79"/>
      <c r="P84" s="104">
        <f t="shared" si="25"/>
        <v>0</v>
      </c>
      <c r="Q84" s="141">
        <f t="shared" si="26"/>
        <v>0</v>
      </c>
      <c r="R84" s="80">
        <f t="shared" si="18"/>
        <v>2000</v>
      </c>
      <c r="S84" s="30">
        <f t="shared" si="19"/>
        <v>0</v>
      </c>
      <c r="T84" s="31">
        <f t="shared" si="20"/>
        <v>2000</v>
      </c>
      <c r="U84" s="35">
        <f t="shared" si="21"/>
        <v>205152</v>
      </c>
      <c r="V84" s="32">
        <f t="shared" si="22"/>
        <v>2000</v>
      </c>
    </row>
    <row r="85" spans="1:22" x14ac:dyDescent="0.35">
      <c r="A85" s="92" t="s">
        <v>84</v>
      </c>
      <c r="B85" s="161">
        <f t="shared" si="23"/>
        <v>162121</v>
      </c>
      <c r="C85" s="147">
        <v>0</v>
      </c>
      <c r="D85" s="148">
        <v>2898</v>
      </c>
      <c r="E85" s="149">
        <v>0</v>
      </c>
      <c r="F85" s="150">
        <v>0</v>
      </c>
      <c r="G85" s="151">
        <v>2000</v>
      </c>
      <c r="H85" s="152">
        <v>157223</v>
      </c>
      <c r="I85" s="153">
        <v>0</v>
      </c>
      <c r="J85" s="83">
        <f t="shared" si="24"/>
        <v>16212</v>
      </c>
      <c r="K85" s="81"/>
      <c r="L85" s="30"/>
      <c r="M85" s="31"/>
      <c r="N85" s="35"/>
      <c r="O85" s="79"/>
      <c r="P85" s="104">
        <f t="shared" si="25"/>
        <v>0</v>
      </c>
      <c r="Q85" s="141">
        <f t="shared" si="26"/>
        <v>0</v>
      </c>
      <c r="R85" s="80">
        <f t="shared" si="18"/>
        <v>2898</v>
      </c>
      <c r="S85" s="30">
        <f t="shared" si="19"/>
        <v>0</v>
      </c>
      <c r="T85" s="31">
        <f t="shared" si="20"/>
        <v>2000</v>
      </c>
      <c r="U85" s="35">
        <f t="shared" si="21"/>
        <v>157223</v>
      </c>
      <c r="V85" s="32">
        <f t="shared" si="22"/>
        <v>0</v>
      </c>
    </row>
    <row r="86" spans="1:22" x14ac:dyDescent="0.35">
      <c r="A86" s="92" t="s">
        <v>85</v>
      </c>
      <c r="B86" s="161">
        <f t="shared" si="23"/>
        <v>119472.75</v>
      </c>
      <c r="C86" s="147">
        <v>2000</v>
      </c>
      <c r="D86" s="148">
        <v>44899</v>
      </c>
      <c r="E86" s="149">
        <v>0</v>
      </c>
      <c r="F86" s="150">
        <v>12870.6</v>
      </c>
      <c r="G86" s="151">
        <v>41153.050000000003</v>
      </c>
      <c r="H86" s="152">
        <v>16550.099999999999</v>
      </c>
      <c r="I86" s="153">
        <v>2000</v>
      </c>
      <c r="J86" s="83">
        <f t="shared" si="24"/>
        <v>10460</v>
      </c>
      <c r="K86" s="81"/>
      <c r="L86" s="30"/>
      <c r="M86" s="31"/>
      <c r="N86" s="35"/>
      <c r="O86" s="79"/>
      <c r="P86" s="104">
        <f t="shared" si="25"/>
        <v>0</v>
      </c>
      <c r="Q86" s="141">
        <f t="shared" si="26"/>
        <v>0</v>
      </c>
      <c r="R86" s="80">
        <f t="shared" si="18"/>
        <v>44899</v>
      </c>
      <c r="S86" s="30">
        <f t="shared" si="19"/>
        <v>0</v>
      </c>
      <c r="T86" s="31">
        <f t="shared" si="20"/>
        <v>41153.050000000003</v>
      </c>
      <c r="U86" s="35">
        <f t="shared" si="21"/>
        <v>16550.099999999999</v>
      </c>
      <c r="V86" s="32">
        <f t="shared" si="22"/>
        <v>2000</v>
      </c>
    </row>
    <row r="87" spans="1:22" x14ac:dyDescent="0.35">
      <c r="A87" s="92" t="s">
        <v>86</v>
      </c>
      <c r="B87" s="161">
        <f t="shared" si="23"/>
        <v>59668.6</v>
      </c>
      <c r="C87" s="147">
        <v>2000</v>
      </c>
      <c r="D87" s="148">
        <v>15762.6</v>
      </c>
      <c r="E87" s="149">
        <v>0</v>
      </c>
      <c r="F87" s="150">
        <v>2000</v>
      </c>
      <c r="G87" s="151">
        <v>10773</v>
      </c>
      <c r="H87" s="152">
        <v>26277</v>
      </c>
      <c r="I87" s="153">
        <v>2856</v>
      </c>
      <c r="J87" s="83">
        <f t="shared" si="24"/>
        <v>5567</v>
      </c>
      <c r="K87" s="81"/>
      <c r="L87" s="30"/>
      <c r="M87" s="31"/>
      <c r="N87" s="35"/>
      <c r="O87" s="79"/>
      <c r="P87" s="104">
        <f t="shared" si="25"/>
        <v>0</v>
      </c>
      <c r="Q87" s="141">
        <f t="shared" si="26"/>
        <v>0</v>
      </c>
      <c r="R87" s="80">
        <f t="shared" si="18"/>
        <v>15762.6</v>
      </c>
      <c r="S87" s="30">
        <f t="shared" si="19"/>
        <v>0</v>
      </c>
      <c r="T87" s="31">
        <f t="shared" si="20"/>
        <v>10773</v>
      </c>
      <c r="U87" s="35">
        <f t="shared" si="21"/>
        <v>26277</v>
      </c>
      <c r="V87" s="32">
        <f t="shared" si="22"/>
        <v>2856</v>
      </c>
    </row>
    <row r="88" spans="1:22" x14ac:dyDescent="0.35">
      <c r="A88" s="92" t="s">
        <v>87</v>
      </c>
      <c r="B88" s="161">
        <f t="shared" si="23"/>
        <v>302533.25</v>
      </c>
      <c r="C88" s="147">
        <v>0</v>
      </c>
      <c r="D88" s="148">
        <v>2852.85</v>
      </c>
      <c r="E88" s="149">
        <v>0</v>
      </c>
      <c r="F88" s="150">
        <v>2000</v>
      </c>
      <c r="G88" s="151">
        <v>6962.55</v>
      </c>
      <c r="H88" s="152">
        <v>281956</v>
      </c>
      <c r="I88" s="153">
        <v>8761.85</v>
      </c>
      <c r="J88" s="83">
        <f t="shared" si="24"/>
        <v>30053</v>
      </c>
      <c r="K88" s="81"/>
      <c r="L88" s="30"/>
      <c r="M88" s="31"/>
      <c r="N88" s="35"/>
      <c r="O88" s="79"/>
      <c r="P88" s="104">
        <f t="shared" si="25"/>
        <v>0</v>
      </c>
      <c r="Q88" s="141">
        <f t="shared" si="26"/>
        <v>0</v>
      </c>
      <c r="R88" s="80">
        <f t="shared" si="18"/>
        <v>2852.85</v>
      </c>
      <c r="S88" s="30">
        <f t="shared" si="19"/>
        <v>0</v>
      </c>
      <c r="T88" s="31">
        <f t="shared" si="20"/>
        <v>6962.55</v>
      </c>
      <c r="U88" s="35">
        <f t="shared" si="21"/>
        <v>281956</v>
      </c>
      <c r="V88" s="32">
        <f t="shared" si="22"/>
        <v>8761.85</v>
      </c>
    </row>
    <row r="89" spans="1:22" x14ac:dyDescent="0.35">
      <c r="A89" s="92" t="s">
        <v>88</v>
      </c>
      <c r="B89" s="161">
        <f t="shared" si="23"/>
        <v>303519.84999999998</v>
      </c>
      <c r="C89" s="147">
        <v>0</v>
      </c>
      <c r="D89" s="148">
        <v>2910.6</v>
      </c>
      <c r="E89" s="149">
        <v>0</v>
      </c>
      <c r="F89" s="150">
        <v>0</v>
      </c>
      <c r="G89" s="151">
        <v>2000</v>
      </c>
      <c r="H89" s="152">
        <v>296609.25</v>
      </c>
      <c r="I89" s="153">
        <v>2000</v>
      </c>
      <c r="J89" s="83">
        <f t="shared" si="24"/>
        <v>30352</v>
      </c>
      <c r="K89" s="81"/>
      <c r="L89" s="30"/>
      <c r="M89" s="31"/>
      <c r="N89" s="35"/>
      <c r="O89" s="79"/>
      <c r="P89" s="104">
        <f t="shared" si="25"/>
        <v>0</v>
      </c>
      <c r="Q89" s="141">
        <f t="shared" si="26"/>
        <v>0</v>
      </c>
      <c r="R89" s="80">
        <f t="shared" si="18"/>
        <v>2910.6</v>
      </c>
      <c r="S89" s="30">
        <f t="shared" si="19"/>
        <v>0</v>
      </c>
      <c r="T89" s="31">
        <f t="shared" si="20"/>
        <v>2000</v>
      </c>
      <c r="U89" s="35">
        <f t="shared" si="21"/>
        <v>296609.25</v>
      </c>
      <c r="V89" s="32">
        <f t="shared" si="22"/>
        <v>2000</v>
      </c>
    </row>
    <row r="90" spans="1:22" x14ac:dyDescent="0.35">
      <c r="A90" s="92" t="s">
        <v>89</v>
      </c>
      <c r="B90" s="161">
        <f t="shared" si="23"/>
        <v>355129.3</v>
      </c>
      <c r="C90" s="147">
        <v>18240</v>
      </c>
      <c r="D90" s="148">
        <v>12848</v>
      </c>
      <c r="E90" s="149">
        <v>0</v>
      </c>
      <c r="F90" s="150">
        <v>2000</v>
      </c>
      <c r="G90" s="151">
        <v>2100</v>
      </c>
      <c r="H90" s="152">
        <v>317043.3</v>
      </c>
      <c r="I90" s="153">
        <v>2898</v>
      </c>
      <c r="J90" s="83">
        <f t="shared" si="24"/>
        <v>33489</v>
      </c>
      <c r="K90" s="81"/>
      <c r="L90" s="30"/>
      <c r="M90" s="31"/>
      <c r="N90" s="35"/>
      <c r="O90" s="79"/>
      <c r="P90" s="104">
        <f t="shared" si="25"/>
        <v>0</v>
      </c>
      <c r="Q90" s="141">
        <f t="shared" si="26"/>
        <v>0</v>
      </c>
      <c r="R90" s="80">
        <f t="shared" si="18"/>
        <v>12848</v>
      </c>
      <c r="S90" s="30">
        <f t="shared" si="19"/>
        <v>0</v>
      </c>
      <c r="T90" s="31">
        <f t="shared" si="20"/>
        <v>2100</v>
      </c>
      <c r="U90" s="35">
        <f t="shared" si="21"/>
        <v>317043.3</v>
      </c>
      <c r="V90" s="32">
        <f t="shared" si="22"/>
        <v>2898</v>
      </c>
    </row>
    <row r="91" spans="1:22" x14ac:dyDescent="0.35">
      <c r="A91" s="92" t="s">
        <v>90</v>
      </c>
      <c r="B91" s="161">
        <f t="shared" si="23"/>
        <v>733307.65</v>
      </c>
      <c r="C91" s="147">
        <v>2000</v>
      </c>
      <c r="D91" s="148">
        <v>2000</v>
      </c>
      <c r="E91" s="149">
        <v>2000</v>
      </c>
      <c r="F91" s="150">
        <v>4687.3</v>
      </c>
      <c r="G91" s="151">
        <v>4228.3500000000004</v>
      </c>
      <c r="H91" s="152">
        <v>718392</v>
      </c>
      <c r="I91" s="153">
        <v>0</v>
      </c>
      <c r="J91" s="83">
        <f t="shared" si="24"/>
        <v>72662</v>
      </c>
      <c r="K91" s="81"/>
      <c r="L91" s="30"/>
      <c r="M91" s="31"/>
      <c r="N91" s="35"/>
      <c r="O91" s="79"/>
      <c r="P91" s="104">
        <f t="shared" si="25"/>
        <v>0</v>
      </c>
      <c r="Q91" s="141">
        <f t="shared" si="26"/>
        <v>0</v>
      </c>
      <c r="R91" s="80">
        <f t="shared" si="18"/>
        <v>2000</v>
      </c>
      <c r="S91" s="30">
        <f t="shared" si="19"/>
        <v>2000</v>
      </c>
      <c r="T91" s="31">
        <f t="shared" si="20"/>
        <v>4228.3500000000004</v>
      </c>
      <c r="U91" s="35">
        <f t="shared" si="21"/>
        <v>718392</v>
      </c>
      <c r="V91" s="32">
        <f t="shared" si="22"/>
        <v>0</v>
      </c>
    </row>
    <row r="92" spans="1:22" x14ac:dyDescent="0.35">
      <c r="A92" s="92" t="s">
        <v>91</v>
      </c>
      <c r="B92" s="161">
        <f t="shared" si="23"/>
        <v>17369.150000000001</v>
      </c>
      <c r="C92" s="147">
        <v>0</v>
      </c>
      <c r="D92" s="148">
        <v>9269.15</v>
      </c>
      <c r="E92" s="149">
        <v>0</v>
      </c>
      <c r="F92" s="150">
        <v>2000</v>
      </c>
      <c r="G92" s="151">
        <v>2000</v>
      </c>
      <c r="H92" s="152">
        <v>2100</v>
      </c>
      <c r="I92" s="153">
        <v>2000</v>
      </c>
      <c r="J92" s="83">
        <f t="shared" si="24"/>
        <v>1537</v>
      </c>
      <c r="K92" s="81"/>
      <c r="L92" s="30"/>
      <c r="M92" s="31"/>
      <c r="N92" s="35"/>
      <c r="O92" s="79"/>
      <c r="P92" s="104">
        <f t="shared" si="25"/>
        <v>0</v>
      </c>
      <c r="Q92" s="141">
        <f t="shared" si="26"/>
        <v>0</v>
      </c>
      <c r="R92" s="80">
        <f t="shared" si="18"/>
        <v>9269.15</v>
      </c>
      <c r="S92" s="30">
        <f t="shared" si="19"/>
        <v>0</v>
      </c>
      <c r="T92" s="31">
        <f t="shared" si="20"/>
        <v>2000</v>
      </c>
      <c r="U92" s="35">
        <f t="shared" si="21"/>
        <v>2100</v>
      </c>
      <c r="V92" s="32">
        <f t="shared" si="22"/>
        <v>2000</v>
      </c>
    </row>
    <row r="93" spans="1:22" x14ac:dyDescent="0.35">
      <c r="A93" s="92" t="s">
        <v>92</v>
      </c>
      <c r="B93" s="161">
        <f t="shared" si="23"/>
        <v>270573.8</v>
      </c>
      <c r="C93" s="147">
        <v>26400</v>
      </c>
      <c r="D93" s="148">
        <v>14617</v>
      </c>
      <c r="E93" s="149">
        <v>68092</v>
      </c>
      <c r="F93" s="150">
        <v>2000</v>
      </c>
      <c r="G93" s="151">
        <v>3187.8</v>
      </c>
      <c r="H93" s="152">
        <v>154277</v>
      </c>
      <c r="I93" s="153">
        <v>2000</v>
      </c>
      <c r="J93" s="83">
        <f t="shared" si="24"/>
        <v>24217</v>
      </c>
      <c r="K93" s="81"/>
      <c r="L93" s="30"/>
      <c r="M93" s="31"/>
      <c r="N93" s="35"/>
      <c r="O93" s="79"/>
      <c r="P93" s="104">
        <f t="shared" si="25"/>
        <v>0</v>
      </c>
      <c r="Q93" s="141">
        <f t="shared" si="26"/>
        <v>0</v>
      </c>
      <c r="R93" s="80">
        <f t="shared" si="18"/>
        <v>14617</v>
      </c>
      <c r="S93" s="30">
        <f t="shared" si="19"/>
        <v>68092</v>
      </c>
      <c r="T93" s="31">
        <f t="shared" si="20"/>
        <v>3187.8</v>
      </c>
      <c r="U93" s="35">
        <f t="shared" si="21"/>
        <v>154277</v>
      </c>
      <c r="V93" s="32">
        <f t="shared" si="22"/>
        <v>2000</v>
      </c>
    </row>
    <row r="94" spans="1:22" x14ac:dyDescent="0.35">
      <c r="A94" s="92" t="s">
        <v>93</v>
      </c>
      <c r="B94" s="161">
        <f t="shared" si="23"/>
        <v>1223581</v>
      </c>
      <c r="C94" s="147">
        <v>0</v>
      </c>
      <c r="D94" s="148">
        <v>0</v>
      </c>
      <c r="E94" s="149">
        <v>0</v>
      </c>
      <c r="F94" s="150">
        <v>0</v>
      </c>
      <c r="G94" s="151">
        <v>0</v>
      </c>
      <c r="H94" s="152">
        <v>1223581</v>
      </c>
      <c r="I94" s="153">
        <v>0</v>
      </c>
      <c r="J94" s="83">
        <f t="shared" si="24"/>
        <v>122358</v>
      </c>
      <c r="K94" s="81"/>
      <c r="L94" s="30"/>
      <c r="M94" s="31"/>
      <c r="N94" s="35"/>
      <c r="O94" s="79"/>
      <c r="P94" s="104">
        <f t="shared" si="25"/>
        <v>0</v>
      </c>
      <c r="Q94" s="141">
        <f t="shared" si="26"/>
        <v>0</v>
      </c>
      <c r="R94" s="80">
        <f t="shared" si="18"/>
        <v>0</v>
      </c>
      <c r="S94" s="30">
        <f t="shared" si="19"/>
        <v>0</v>
      </c>
      <c r="T94" s="31">
        <f t="shared" si="20"/>
        <v>0</v>
      </c>
      <c r="U94" s="35">
        <f t="shared" si="21"/>
        <v>1223581</v>
      </c>
      <c r="V94" s="32">
        <f t="shared" si="22"/>
        <v>0</v>
      </c>
    </row>
    <row r="95" spans="1:22" x14ac:dyDescent="0.35">
      <c r="A95" s="92" t="s">
        <v>94</v>
      </c>
      <c r="B95" s="161">
        <f t="shared" si="23"/>
        <v>283458.45</v>
      </c>
      <c r="C95" s="147">
        <v>2000</v>
      </c>
      <c r="D95" s="148">
        <v>7335.3</v>
      </c>
      <c r="E95" s="149">
        <v>0</v>
      </c>
      <c r="F95" s="150">
        <v>2000</v>
      </c>
      <c r="G95" s="151">
        <v>9536.1</v>
      </c>
      <c r="H95" s="152">
        <v>257819</v>
      </c>
      <c r="I95" s="153">
        <v>4768.05</v>
      </c>
      <c r="J95" s="83">
        <f t="shared" si="24"/>
        <v>27946</v>
      </c>
      <c r="K95" s="81"/>
      <c r="L95" s="30"/>
      <c r="M95" s="31"/>
      <c r="N95" s="35"/>
      <c r="O95" s="79"/>
      <c r="P95" s="104">
        <f t="shared" si="25"/>
        <v>0</v>
      </c>
      <c r="Q95" s="141">
        <f t="shared" si="26"/>
        <v>0</v>
      </c>
      <c r="R95" s="80">
        <f t="shared" si="18"/>
        <v>7335.3</v>
      </c>
      <c r="S95" s="30">
        <f t="shared" si="19"/>
        <v>0</v>
      </c>
      <c r="T95" s="31">
        <f t="shared" si="20"/>
        <v>9536.1</v>
      </c>
      <c r="U95" s="35">
        <f t="shared" si="21"/>
        <v>257819</v>
      </c>
      <c r="V95" s="32">
        <f t="shared" si="22"/>
        <v>4768.05</v>
      </c>
    </row>
    <row r="96" spans="1:22" x14ac:dyDescent="0.35">
      <c r="A96" s="92" t="s">
        <v>95</v>
      </c>
      <c r="B96" s="161">
        <f t="shared" si="23"/>
        <v>1054870.45</v>
      </c>
      <c r="C96" s="147">
        <v>0</v>
      </c>
      <c r="D96" s="148">
        <v>2000</v>
      </c>
      <c r="E96" s="149">
        <v>0</v>
      </c>
      <c r="F96" s="150">
        <v>0</v>
      </c>
      <c r="G96" s="151">
        <v>11118.45</v>
      </c>
      <c r="H96" s="152">
        <v>1039752</v>
      </c>
      <c r="I96" s="153">
        <v>2000</v>
      </c>
      <c r="J96" s="83">
        <f t="shared" si="24"/>
        <v>105487</v>
      </c>
      <c r="K96" s="81"/>
      <c r="L96" s="30"/>
      <c r="M96" s="31"/>
      <c r="N96" s="35"/>
      <c r="O96" s="79"/>
      <c r="P96" s="104">
        <f t="shared" si="25"/>
        <v>0</v>
      </c>
      <c r="Q96" s="141">
        <f t="shared" si="26"/>
        <v>0</v>
      </c>
      <c r="R96" s="80">
        <f t="shared" si="18"/>
        <v>2000</v>
      </c>
      <c r="S96" s="30">
        <f t="shared" si="19"/>
        <v>0</v>
      </c>
      <c r="T96" s="31">
        <f t="shared" si="20"/>
        <v>11118.45</v>
      </c>
      <c r="U96" s="35">
        <f t="shared" si="21"/>
        <v>1039752</v>
      </c>
      <c r="V96" s="32">
        <f t="shared" si="22"/>
        <v>2000</v>
      </c>
    </row>
    <row r="97" spans="1:22" x14ac:dyDescent="0.35">
      <c r="A97" s="92" t="s">
        <v>96</v>
      </c>
      <c r="B97" s="161">
        <f t="shared" si="23"/>
        <v>372214.55000000005</v>
      </c>
      <c r="C97" s="147">
        <v>2100</v>
      </c>
      <c r="D97" s="148">
        <v>2000</v>
      </c>
      <c r="E97" s="149">
        <v>55605.9</v>
      </c>
      <c r="F97" s="150">
        <v>2000</v>
      </c>
      <c r="G97" s="151">
        <v>2000</v>
      </c>
      <c r="H97" s="152">
        <v>306508.65000000002</v>
      </c>
      <c r="I97" s="153">
        <v>2000</v>
      </c>
      <c r="J97" s="83">
        <f t="shared" si="24"/>
        <v>36811</v>
      </c>
      <c r="K97" s="81"/>
      <c r="L97" s="30"/>
      <c r="M97" s="31"/>
      <c r="N97" s="35"/>
      <c r="O97" s="79"/>
      <c r="P97" s="104">
        <f t="shared" si="25"/>
        <v>0</v>
      </c>
      <c r="Q97" s="141">
        <f t="shared" si="26"/>
        <v>0</v>
      </c>
      <c r="R97" s="80">
        <f t="shared" si="18"/>
        <v>2000</v>
      </c>
      <c r="S97" s="30">
        <f t="shared" si="19"/>
        <v>55605.9</v>
      </c>
      <c r="T97" s="31">
        <f t="shared" si="20"/>
        <v>2000</v>
      </c>
      <c r="U97" s="35">
        <f t="shared" si="21"/>
        <v>306508.65000000002</v>
      </c>
      <c r="V97" s="32">
        <f t="shared" si="22"/>
        <v>2000</v>
      </c>
    </row>
    <row r="98" spans="1:22" x14ac:dyDescent="0.35">
      <c r="A98" s="92" t="s">
        <v>97</v>
      </c>
      <c r="B98" s="161">
        <f t="shared" si="23"/>
        <v>93959.25</v>
      </c>
      <c r="C98" s="147">
        <v>19200</v>
      </c>
      <c r="D98" s="148">
        <v>34843</v>
      </c>
      <c r="E98" s="149">
        <v>0</v>
      </c>
      <c r="F98" s="150">
        <v>2000</v>
      </c>
      <c r="G98" s="151">
        <v>19760.95</v>
      </c>
      <c r="H98" s="152">
        <v>2000</v>
      </c>
      <c r="I98" s="153">
        <v>16155.3</v>
      </c>
      <c r="J98" s="83">
        <f t="shared" si="24"/>
        <v>7276</v>
      </c>
      <c r="K98" s="81"/>
      <c r="L98" s="30"/>
      <c r="M98" s="31"/>
      <c r="N98" s="35"/>
      <c r="O98" s="79"/>
      <c r="P98" s="104">
        <f t="shared" si="25"/>
        <v>0</v>
      </c>
      <c r="Q98" s="141">
        <f t="shared" si="26"/>
        <v>0</v>
      </c>
      <c r="R98" s="80">
        <f t="shared" si="18"/>
        <v>34843</v>
      </c>
      <c r="S98" s="30">
        <f t="shared" si="19"/>
        <v>0</v>
      </c>
      <c r="T98" s="31">
        <f t="shared" si="20"/>
        <v>19760.95</v>
      </c>
      <c r="U98" s="35">
        <f t="shared" si="21"/>
        <v>2000</v>
      </c>
      <c r="V98" s="32">
        <f t="shared" si="22"/>
        <v>16155.3</v>
      </c>
    </row>
    <row r="99" spans="1:22" x14ac:dyDescent="0.35">
      <c r="A99" s="92" t="s">
        <v>98</v>
      </c>
      <c r="B99" s="161">
        <f t="shared" si="23"/>
        <v>602617.85</v>
      </c>
      <c r="C99" s="147">
        <v>2000</v>
      </c>
      <c r="D99" s="148">
        <v>0</v>
      </c>
      <c r="E99" s="149">
        <v>0</v>
      </c>
      <c r="F99" s="150">
        <v>0</v>
      </c>
      <c r="G99" s="151">
        <v>0</v>
      </c>
      <c r="H99" s="152">
        <v>600617.85</v>
      </c>
      <c r="I99" s="153">
        <v>0</v>
      </c>
      <c r="J99" s="83">
        <f t="shared" si="24"/>
        <v>60062</v>
      </c>
      <c r="K99" s="81"/>
      <c r="L99" s="30"/>
      <c r="M99" s="31"/>
      <c r="N99" s="35"/>
      <c r="O99" s="79"/>
      <c r="P99" s="104">
        <f t="shared" si="25"/>
        <v>0</v>
      </c>
      <c r="Q99" s="141">
        <f t="shared" si="26"/>
        <v>0</v>
      </c>
      <c r="R99" s="80">
        <f t="shared" ref="R99:R116" si="27">D99-K99</f>
        <v>0</v>
      </c>
      <c r="S99" s="30">
        <f t="shared" ref="S99:S116" si="28">E99-L99</f>
        <v>0</v>
      </c>
      <c r="T99" s="31">
        <f t="shared" ref="T99:T116" si="29">G99-M99</f>
        <v>0</v>
      </c>
      <c r="U99" s="35">
        <f t="shared" ref="U99:U116" si="30">H99-N99</f>
        <v>600617.85</v>
      </c>
      <c r="V99" s="32">
        <f t="shared" ref="V99:V116" si="31">I99-O99</f>
        <v>0</v>
      </c>
    </row>
    <row r="100" spans="1:22" x14ac:dyDescent="0.35">
      <c r="A100" s="92" t="s">
        <v>99</v>
      </c>
      <c r="B100" s="161">
        <f t="shared" si="23"/>
        <v>72829.100000000006</v>
      </c>
      <c r="C100" s="147">
        <v>2000</v>
      </c>
      <c r="D100" s="148">
        <v>2000</v>
      </c>
      <c r="E100" s="149">
        <v>0</v>
      </c>
      <c r="F100" s="150">
        <v>0</v>
      </c>
      <c r="G100" s="151">
        <v>2000</v>
      </c>
      <c r="H100" s="152">
        <v>64829.1</v>
      </c>
      <c r="I100" s="153">
        <v>2000</v>
      </c>
      <c r="J100" s="83">
        <f t="shared" si="24"/>
        <v>7083</v>
      </c>
      <c r="K100" s="81"/>
      <c r="L100" s="30"/>
      <c r="M100" s="31"/>
      <c r="N100" s="35"/>
      <c r="O100" s="79"/>
      <c r="P100" s="104">
        <f t="shared" si="25"/>
        <v>0</v>
      </c>
      <c r="Q100" s="141">
        <f t="shared" si="26"/>
        <v>0</v>
      </c>
      <c r="R100" s="80">
        <f t="shared" si="27"/>
        <v>2000</v>
      </c>
      <c r="S100" s="30">
        <f t="shared" si="28"/>
        <v>0</v>
      </c>
      <c r="T100" s="31">
        <f t="shared" si="29"/>
        <v>2000</v>
      </c>
      <c r="U100" s="35">
        <f t="shared" si="30"/>
        <v>64829.1</v>
      </c>
      <c r="V100" s="32">
        <f t="shared" si="31"/>
        <v>2000</v>
      </c>
    </row>
    <row r="101" spans="1:22" x14ac:dyDescent="0.35">
      <c r="A101" s="92" t="s">
        <v>100</v>
      </c>
      <c r="B101" s="161">
        <f t="shared" si="23"/>
        <v>138266.6</v>
      </c>
      <c r="C101" s="147">
        <v>2000</v>
      </c>
      <c r="D101" s="148">
        <v>25506.55</v>
      </c>
      <c r="E101" s="149">
        <v>2000</v>
      </c>
      <c r="F101" s="150">
        <v>0</v>
      </c>
      <c r="G101" s="151">
        <v>7839.3</v>
      </c>
      <c r="H101" s="152">
        <v>98022.75</v>
      </c>
      <c r="I101" s="153">
        <v>2898</v>
      </c>
      <c r="J101" s="83">
        <f t="shared" si="24"/>
        <v>13627</v>
      </c>
      <c r="K101" s="81"/>
      <c r="L101" s="30"/>
      <c r="M101" s="31"/>
      <c r="N101" s="35"/>
      <c r="O101" s="79"/>
      <c r="P101" s="104">
        <f t="shared" si="25"/>
        <v>0</v>
      </c>
      <c r="Q101" s="141">
        <f t="shared" si="26"/>
        <v>0</v>
      </c>
      <c r="R101" s="80">
        <f t="shared" si="27"/>
        <v>25506.55</v>
      </c>
      <c r="S101" s="30">
        <f t="shared" si="28"/>
        <v>2000</v>
      </c>
      <c r="T101" s="31">
        <f t="shared" si="29"/>
        <v>7839.3</v>
      </c>
      <c r="U101" s="35">
        <f t="shared" si="30"/>
        <v>98022.75</v>
      </c>
      <c r="V101" s="32">
        <f t="shared" si="31"/>
        <v>2898</v>
      </c>
    </row>
    <row r="102" spans="1:22" x14ac:dyDescent="0.35">
      <c r="A102" s="92" t="s">
        <v>101</v>
      </c>
      <c r="B102" s="161">
        <f t="shared" si="23"/>
        <v>159213.54999999999</v>
      </c>
      <c r="C102" s="147">
        <v>51557.1</v>
      </c>
      <c r="D102" s="148">
        <v>43058.400000000001</v>
      </c>
      <c r="E102" s="149">
        <v>0</v>
      </c>
      <c r="F102" s="150">
        <v>5433.05</v>
      </c>
      <c r="G102" s="151">
        <v>2000</v>
      </c>
      <c r="H102" s="152">
        <v>53465</v>
      </c>
      <c r="I102" s="153">
        <v>3700</v>
      </c>
      <c r="J102" s="83">
        <f t="shared" si="24"/>
        <v>10222</v>
      </c>
      <c r="K102" s="81"/>
      <c r="L102" s="30"/>
      <c r="M102" s="31"/>
      <c r="N102" s="35"/>
      <c r="O102" s="79"/>
      <c r="P102" s="104">
        <f t="shared" si="25"/>
        <v>0</v>
      </c>
      <c r="Q102" s="141">
        <f t="shared" si="26"/>
        <v>0</v>
      </c>
      <c r="R102" s="80">
        <f t="shared" si="27"/>
        <v>43058.400000000001</v>
      </c>
      <c r="S102" s="30">
        <f t="shared" si="28"/>
        <v>0</v>
      </c>
      <c r="T102" s="31">
        <f t="shared" si="29"/>
        <v>2000</v>
      </c>
      <c r="U102" s="35">
        <f t="shared" si="30"/>
        <v>53465</v>
      </c>
      <c r="V102" s="32">
        <f t="shared" si="31"/>
        <v>3700</v>
      </c>
    </row>
    <row r="103" spans="1:22" x14ac:dyDescent="0.35">
      <c r="A103" s="92" t="s">
        <v>102</v>
      </c>
      <c r="B103" s="161">
        <f t="shared" si="23"/>
        <v>11433</v>
      </c>
      <c r="C103" s="147">
        <v>0</v>
      </c>
      <c r="D103" s="148">
        <v>2000</v>
      </c>
      <c r="E103" s="149">
        <v>0</v>
      </c>
      <c r="F103" s="150">
        <v>2000</v>
      </c>
      <c r="G103" s="151">
        <v>2000</v>
      </c>
      <c r="H103" s="152">
        <v>3433</v>
      </c>
      <c r="I103" s="153">
        <v>2000</v>
      </c>
      <c r="J103" s="83">
        <f t="shared" si="24"/>
        <v>943</v>
      </c>
      <c r="K103" s="81"/>
      <c r="L103" s="30"/>
      <c r="M103" s="31"/>
      <c r="N103" s="35"/>
      <c r="O103" s="79"/>
      <c r="P103" s="104">
        <f t="shared" si="25"/>
        <v>0</v>
      </c>
      <c r="Q103" s="141">
        <f t="shared" si="26"/>
        <v>0</v>
      </c>
      <c r="R103" s="80">
        <f t="shared" si="27"/>
        <v>2000</v>
      </c>
      <c r="S103" s="30">
        <f t="shared" si="28"/>
        <v>0</v>
      </c>
      <c r="T103" s="31">
        <f t="shared" si="29"/>
        <v>2000</v>
      </c>
      <c r="U103" s="35">
        <f t="shared" si="30"/>
        <v>3433</v>
      </c>
      <c r="V103" s="32">
        <f t="shared" si="31"/>
        <v>2000</v>
      </c>
    </row>
    <row r="104" spans="1:22" x14ac:dyDescent="0.35">
      <c r="A104" s="92" t="s">
        <v>103</v>
      </c>
      <c r="B104" s="161">
        <f t="shared" si="23"/>
        <v>348726.35000000003</v>
      </c>
      <c r="C104" s="147">
        <v>51557.1</v>
      </c>
      <c r="D104" s="148">
        <v>2000</v>
      </c>
      <c r="E104" s="149">
        <v>2000</v>
      </c>
      <c r="F104" s="150">
        <v>2000</v>
      </c>
      <c r="G104" s="151">
        <v>19951.900000000001</v>
      </c>
      <c r="H104" s="152">
        <v>261274.65</v>
      </c>
      <c r="I104" s="153">
        <v>9942.7000000000007</v>
      </c>
      <c r="J104" s="83">
        <f t="shared" si="24"/>
        <v>29517</v>
      </c>
      <c r="K104" s="81"/>
      <c r="L104" s="30"/>
      <c r="M104" s="31"/>
      <c r="N104" s="35"/>
      <c r="O104" s="79"/>
      <c r="P104" s="104">
        <f t="shared" si="25"/>
        <v>0</v>
      </c>
      <c r="Q104" s="141">
        <f t="shared" si="26"/>
        <v>0</v>
      </c>
      <c r="R104" s="80">
        <f t="shared" si="27"/>
        <v>2000</v>
      </c>
      <c r="S104" s="30">
        <f t="shared" si="28"/>
        <v>2000</v>
      </c>
      <c r="T104" s="31">
        <f t="shared" si="29"/>
        <v>19951.900000000001</v>
      </c>
      <c r="U104" s="35">
        <f t="shared" si="30"/>
        <v>261274.65</v>
      </c>
      <c r="V104" s="32">
        <f t="shared" si="31"/>
        <v>9942.7000000000007</v>
      </c>
    </row>
    <row r="105" spans="1:22" x14ac:dyDescent="0.35">
      <c r="A105" s="92" t="s">
        <v>104</v>
      </c>
      <c r="B105" s="161">
        <f t="shared" si="23"/>
        <v>1028127.5</v>
      </c>
      <c r="C105" s="147">
        <v>2000</v>
      </c>
      <c r="D105" s="148">
        <v>2000</v>
      </c>
      <c r="E105" s="149">
        <v>504451.5</v>
      </c>
      <c r="F105" s="150">
        <v>0</v>
      </c>
      <c r="G105" s="151">
        <v>2000</v>
      </c>
      <c r="H105" s="152">
        <v>515676</v>
      </c>
      <c r="I105" s="153">
        <v>2000</v>
      </c>
      <c r="J105" s="83">
        <f t="shared" si="24"/>
        <v>102613</v>
      </c>
      <c r="K105" s="81"/>
      <c r="L105" s="30"/>
      <c r="M105" s="31"/>
      <c r="N105" s="35"/>
      <c r="O105" s="79"/>
      <c r="P105" s="104">
        <f t="shared" si="25"/>
        <v>0</v>
      </c>
      <c r="Q105" s="141">
        <f t="shared" si="26"/>
        <v>0</v>
      </c>
      <c r="R105" s="80">
        <f t="shared" si="27"/>
        <v>2000</v>
      </c>
      <c r="S105" s="30">
        <f t="shared" si="28"/>
        <v>504451.5</v>
      </c>
      <c r="T105" s="31">
        <f t="shared" si="29"/>
        <v>2000</v>
      </c>
      <c r="U105" s="35">
        <f t="shared" si="30"/>
        <v>515676</v>
      </c>
      <c r="V105" s="32">
        <f t="shared" si="31"/>
        <v>2000</v>
      </c>
    </row>
    <row r="106" spans="1:22" x14ac:dyDescent="0.35">
      <c r="A106" s="92" t="s">
        <v>105</v>
      </c>
      <c r="B106" s="161">
        <f t="shared" si="23"/>
        <v>149423.75</v>
      </c>
      <c r="C106" s="147">
        <v>2000</v>
      </c>
      <c r="D106" s="148">
        <v>68204</v>
      </c>
      <c r="E106" s="149">
        <v>0</v>
      </c>
      <c r="F106" s="150">
        <v>46296</v>
      </c>
      <c r="G106" s="151">
        <v>5898.9</v>
      </c>
      <c r="H106" s="152">
        <v>9992.85</v>
      </c>
      <c r="I106" s="153">
        <v>17032</v>
      </c>
      <c r="J106" s="83">
        <f t="shared" si="24"/>
        <v>10113</v>
      </c>
      <c r="K106" s="81"/>
      <c r="L106" s="30"/>
      <c r="M106" s="31"/>
      <c r="N106" s="35"/>
      <c r="O106" s="79"/>
      <c r="P106" s="104">
        <f t="shared" si="25"/>
        <v>0</v>
      </c>
      <c r="Q106" s="141">
        <f t="shared" si="26"/>
        <v>0</v>
      </c>
      <c r="R106" s="80">
        <f t="shared" si="27"/>
        <v>68204</v>
      </c>
      <c r="S106" s="30">
        <f t="shared" si="28"/>
        <v>0</v>
      </c>
      <c r="T106" s="31">
        <f t="shared" si="29"/>
        <v>5898.9</v>
      </c>
      <c r="U106" s="35">
        <f t="shared" si="30"/>
        <v>9992.85</v>
      </c>
      <c r="V106" s="32">
        <f t="shared" si="31"/>
        <v>17032</v>
      </c>
    </row>
    <row r="107" spans="1:22" x14ac:dyDescent="0.35">
      <c r="A107" s="92" t="s">
        <v>106</v>
      </c>
      <c r="B107" s="161">
        <f t="shared" si="23"/>
        <v>549733</v>
      </c>
      <c r="C107" s="147">
        <v>0</v>
      </c>
      <c r="D107" s="148">
        <v>0</v>
      </c>
      <c r="E107" s="149">
        <v>0</v>
      </c>
      <c r="F107" s="150">
        <v>0</v>
      </c>
      <c r="G107" s="151">
        <v>2000</v>
      </c>
      <c r="H107" s="152">
        <v>518501</v>
      </c>
      <c r="I107" s="153">
        <v>29232</v>
      </c>
      <c r="J107" s="83">
        <f t="shared" si="24"/>
        <v>54973</v>
      </c>
      <c r="K107" s="81"/>
      <c r="L107" s="30"/>
      <c r="M107" s="31"/>
      <c r="N107" s="35"/>
      <c r="O107" s="79"/>
      <c r="P107" s="104">
        <f t="shared" si="25"/>
        <v>0</v>
      </c>
      <c r="Q107" s="141">
        <f t="shared" si="26"/>
        <v>0</v>
      </c>
      <c r="R107" s="80">
        <f t="shared" si="27"/>
        <v>0</v>
      </c>
      <c r="S107" s="30">
        <f t="shared" si="28"/>
        <v>0</v>
      </c>
      <c r="T107" s="31">
        <f t="shared" si="29"/>
        <v>2000</v>
      </c>
      <c r="U107" s="35">
        <f t="shared" si="30"/>
        <v>518501</v>
      </c>
      <c r="V107" s="32">
        <f t="shared" si="31"/>
        <v>29232</v>
      </c>
    </row>
    <row r="108" spans="1:22" x14ac:dyDescent="0.35">
      <c r="A108" s="92" t="s">
        <v>107</v>
      </c>
      <c r="B108" s="161">
        <f t="shared" si="23"/>
        <v>92531.55</v>
      </c>
      <c r="C108" s="147">
        <v>0</v>
      </c>
      <c r="D108" s="148">
        <v>47131.4</v>
      </c>
      <c r="E108" s="149">
        <v>0</v>
      </c>
      <c r="F108" s="150">
        <v>11652.7</v>
      </c>
      <c r="G108" s="151">
        <v>20442.45</v>
      </c>
      <c r="H108" s="152">
        <v>2000</v>
      </c>
      <c r="I108" s="153">
        <v>11305</v>
      </c>
      <c r="J108" s="83">
        <f t="shared" si="24"/>
        <v>8088</v>
      </c>
      <c r="K108" s="81"/>
      <c r="L108" s="30"/>
      <c r="M108" s="31"/>
      <c r="N108" s="35"/>
      <c r="O108" s="79"/>
      <c r="P108" s="104">
        <f t="shared" si="25"/>
        <v>0</v>
      </c>
      <c r="Q108" s="141">
        <f t="shared" si="26"/>
        <v>0</v>
      </c>
      <c r="R108" s="80">
        <f t="shared" si="27"/>
        <v>47131.4</v>
      </c>
      <c r="S108" s="30">
        <f t="shared" si="28"/>
        <v>0</v>
      </c>
      <c r="T108" s="31">
        <f t="shared" si="29"/>
        <v>20442.45</v>
      </c>
      <c r="U108" s="35">
        <f t="shared" si="30"/>
        <v>2000</v>
      </c>
      <c r="V108" s="32">
        <f t="shared" si="31"/>
        <v>11305</v>
      </c>
    </row>
    <row r="109" spans="1:22" x14ac:dyDescent="0.35">
      <c r="A109" s="92" t="s">
        <v>108</v>
      </c>
      <c r="B109" s="161">
        <f t="shared" si="23"/>
        <v>970053</v>
      </c>
      <c r="C109" s="147">
        <v>47405.4</v>
      </c>
      <c r="D109" s="148">
        <v>522221.7</v>
      </c>
      <c r="E109" s="149">
        <v>0</v>
      </c>
      <c r="F109" s="150">
        <v>0</v>
      </c>
      <c r="G109" s="151">
        <v>217061.25</v>
      </c>
      <c r="H109" s="152">
        <v>106472.1</v>
      </c>
      <c r="I109" s="153">
        <v>76892.55</v>
      </c>
      <c r="J109" s="83">
        <f t="shared" si="24"/>
        <v>92265</v>
      </c>
      <c r="K109" s="81"/>
      <c r="L109" s="30"/>
      <c r="M109" s="31"/>
      <c r="N109" s="35"/>
      <c r="O109" s="79"/>
      <c r="P109" s="104">
        <f t="shared" si="25"/>
        <v>0</v>
      </c>
      <c r="Q109" s="141">
        <f t="shared" si="26"/>
        <v>0</v>
      </c>
      <c r="R109" s="80">
        <f t="shared" si="27"/>
        <v>522221.7</v>
      </c>
      <c r="S109" s="30">
        <f t="shared" si="28"/>
        <v>0</v>
      </c>
      <c r="T109" s="31">
        <f t="shared" si="29"/>
        <v>217061.25</v>
      </c>
      <c r="U109" s="35">
        <f t="shared" si="30"/>
        <v>106472.1</v>
      </c>
      <c r="V109" s="32">
        <f t="shared" si="31"/>
        <v>76892.55</v>
      </c>
    </row>
    <row r="110" spans="1:22" x14ac:dyDescent="0.35">
      <c r="A110" s="92" t="s">
        <v>109</v>
      </c>
      <c r="B110" s="161">
        <f t="shared" si="23"/>
        <v>364186</v>
      </c>
      <c r="C110" s="147">
        <v>2000</v>
      </c>
      <c r="D110" s="148">
        <v>33107.550000000003</v>
      </c>
      <c r="E110" s="149">
        <v>2000</v>
      </c>
      <c r="F110" s="150">
        <v>2000</v>
      </c>
      <c r="G110" s="151">
        <v>2000</v>
      </c>
      <c r="H110" s="152">
        <v>321078.45</v>
      </c>
      <c r="I110" s="153">
        <v>2000</v>
      </c>
      <c r="J110" s="83">
        <f t="shared" si="24"/>
        <v>36019</v>
      </c>
      <c r="K110" s="81"/>
      <c r="L110" s="30"/>
      <c r="M110" s="31"/>
      <c r="N110" s="35"/>
      <c r="O110" s="79"/>
      <c r="P110" s="104">
        <f t="shared" si="25"/>
        <v>0</v>
      </c>
      <c r="Q110" s="141">
        <f t="shared" si="26"/>
        <v>0</v>
      </c>
      <c r="R110" s="80">
        <f t="shared" si="27"/>
        <v>33107.550000000003</v>
      </c>
      <c r="S110" s="30">
        <f t="shared" si="28"/>
        <v>2000</v>
      </c>
      <c r="T110" s="31">
        <f t="shared" si="29"/>
        <v>2000</v>
      </c>
      <c r="U110" s="35">
        <f t="shared" si="30"/>
        <v>321078.45</v>
      </c>
      <c r="V110" s="32">
        <f t="shared" si="31"/>
        <v>2000</v>
      </c>
    </row>
    <row r="111" spans="1:22" x14ac:dyDescent="0.35">
      <c r="A111" s="92" t="s">
        <v>110</v>
      </c>
      <c r="B111" s="161">
        <f t="shared" si="23"/>
        <v>154382.1</v>
      </c>
      <c r="C111" s="147">
        <v>2000</v>
      </c>
      <c r="D111" s="148">
        <v>4240.8</v>
      </c>
      <c r="E111" s="149">
        <v>2000</v>
      </c>
      <c r="F111" s="150">
        <v>2000</v>
      </c>
      <c r="G111" s="151">
        <v>4706.3</v>
      </c>
      <c r="H111" s="152">
        <v>137435</v>
      </c>
      <c r="I111" s="153">
        <v>2000</v>
      </c>
      <c r="J111" s="83">
        <f t="shared" si="24"/>
        <v>15038</v>
      </c>
      <c r="K111" s="81"/>
      <c r="L111" s="30"/>
      <c r="M111" s="31"/>
      <c r="N111" s="35"/>
      <c r="O111" s="79"/>
      <c r="P111" s="104">
        <f t="shared" si="25"/>
        <v>0</v>
      </c>
      <c r="Q111" s="141">
        <f t="shared" si="26"/>
        <v>0</v>
      </c>
      <c r="R111" s="80">
        <f t="shared" si="27"/>
        <v>4240.8</v>
      </c>
      <c r="S111" s="30">
        <f t="shared" si="28"/>
        <v>2000</v>
      </c>
      <c r="T111" s="31">
        <f t="shared" si="29"/>
        <v>4706.3</v>
      </c>
      <c r="U111" s="35">
        <f t="shared" si="30"/>
        <v>137435</v>
      </c>
      <c r="V111" s="32">
        <f t="shared" si="31"/>
        <v>2000</v>
      </c>
    </row>
    <row r="112" spans="1:22" x14ac:dyDescent="0.35">
      <c r="A112" s="92" t="s">
        <v>111</v>
      </c>
      <c r="B112" s="161">
        <f t="shared" si="23"/>
        <v>50594.5</v>
      </c>
      <c r="C112" s="147">
        <v>36052.5</v>
      </c>
      <c r="D112" s="148">
        <v>5544</v>
      </c>
      <c r="E112" s="149">
        <v>0</v>
      </c>
      <c r="F112" s="150">
        <v>2000</v>
      </c>
      <c r="G112" s="151">
        <v>2100</v>
      </c>
      <c r="H112" s="152">
        <v>2000</v>
      </c>
      <c r="I112" s="153">
        <v>2898</v>
      </c>
      <c r="J112" s="83">
        <f t="shared" si="24"/>
        <v>1254</v>
      </c>
      <c r="K112" s="81"/>
      <c r="L112" s="30"/>
      <c r="M112" s="31"/>
      <c r="N112" s="35"/>
      <c r="O112" s="79"/>
      <c r="P112" s="104">
        <f t="shared" si="25"/>
        <v>0</v>
      </c>
      <c r="Q112" s="141">
        <f t="shared" si="26"/>
        <v>0</v>
      </c>
      <c r="R112" s="80">
        <f t="shared" si="27"/>
        <v>5544</v>
      </c>
      <c r="S112" s="30">
        <f t="shared" si="28"/>
        <v>0</v>
      </c>
      <c r="T112" s="31">
        <f t="shared" si="29"/>
        <v>2100</v>
      </c>
      <c r="U112" s="35">
        <f t="shared" si="30"/>
        <v>2000</v>
      </c>
      <c r="V112" s="32">
        <f t="shared" si="31"/>
        <v>2898</v>
      </c>
    </row>
    <row r="113" spans="1:22" x14ac:dyDescent="0.35">
      <c r="A113" s="92" t="s">
        <v>112</v>
      </c>
      <c r="B113" s="161">
        <f t="shared" si="23"/>
        <v>305077.90000000002</v>
      </c>
      <c r="C113" s="147">
        <v>2000</v>
      </c>
      <c r="D113" s="148">
        <v>51110.85</v>
      </c>
      <c r="E113" s="149">
        <v>2000</v>
      </c>
      <c r="F113" s="150">
        <v>2000</v>
      </c>
      <c r="G113" s="151">
        <v>38449</v>
      </c>
      <c r="H113" s="152">
        <v>192855.6</v>
      </c>
      <c r="I113" s="153">
        <v>16662.45</v>
      </c>
      <c r="J113" s="83">
        <f t="shared" si="24"/>
        <v>30108</v>
      </c>
      <c r="K113" s="81"/>
      <c r="L113" s="30"/>
      <c r="M113" s="31"/>
      <c r="N113" s="35"/>
      <c r="O113" s="79"/>
      <c r="P113" s="104">
        <f t="shared" si="25"/>
        <v>0</v>
      </c>
      <c r="Q113" s="141">
        <f t="shared" si="26"/>
        <v>0</v>
      </c>
      <c r="R113" s="80">
        <f t="shared" si="27"/>
        <v>51110.85</v>
      </c>
      <c r="S113" s="30">
        <f t="shared" si="28"/>
        <v>2000</v>
      </c>
      <c r="T113" s="31">
        <f t="shared" si="29"/>
        <v>38449</v>
      </c>
      <c r="U113" s="35">
        <f t="shared" si="30"/>
        <v>192855.6</v>
      </c>
      <c r="V113" s="32">
        <f t="shared" si="31"/>
        <v>16662.45</v>
      </c>
    </row>
    <row r="114" spans="1:22" x14ac:dyDescent="0.35">
      <c r="A114" s="92" t="s">
        <v>113</v>
      </c>
      <c r="B114" s="161">
        <f t="shared" si="23"/>
        <v>135315.35</v>
      </c>
      <c r="C114" s="147">
        <v>2000</v>
      </c>
      <c r="D114" s="148">
        <v>61578.3</v>
      </c>
      <c r="E114" s="149">
        <v>0</v>
      </c>
      <c r="F114" s="150">
        <v>4229</v>
      </c>
      <c r="G114" s="151">
        <v>49534.8</v>
      </c>
      <c r="H114" s="152">
        <v>8195.25</v>
      </c>
      <c r="I114" s="153">
        <v>9778</v>
      </c>
      <c r="J114" s="83">
        <f t="shared" si="24"/>
        <v>12909</v>
      </c>
      <c r="K114" s="81"/>
      <c r="L114" s="30"/>
      <c r="M114" s="31"/>
      <c r="N114" s="35"/>
      <c r="O114" s="79"/>
      <c r="P114" s="104">
        <f t="shared" si="25"/>
        <v>0</v>
      </c>
      <c r="Q114" s="141">
        <f t="shared" si="26"/>
        <v>0</v>
      </c>
      <c r="R114" s="80">
        <f t="shared" si="27"/>
        <v>61578.3</v>
      </c>
      <c r="S114" s="30">
        <f t="shared" si="28"/>
        <v>0</v>
      </c>
      <c r="T114" s="31">
        <f t="shared" si="29"/>
        <v>49534.8</v>
      </c>
      <c r="U114" s="35">
        <f t="shared" si="30"/>
        <v>8195.25</v>
      </c>
      <c r="V114" s="32">
        <f t="shared" si="31"/>
        <v>9778</v>
      </c>
    </row>
    <row r="115" spans="1:22" x14ac:dyDescent="0.35">
      <c r="A115" s="92" t="s">
        <v>114</v>
      </c>
      <c r="B115" s="161">
        <f t="shared" si="23"/>
        <v>443036.25</v>
      </c>
      <c r="C115" s="147">
        <v>2000</v>
      </c>
      <c r="D115" s="148">
        <v>2000</v>
      </c>
      <c r="E115" s="149">
        <v>0</v>
      </c>
      <c r="F115" s="150">
        <v>0</v>
      </c>
      <c r="G115" s="151">
        <v>2000</v>
      </c>
      <c r="H115" s="152">
        <v>437036.25</v>
      </c>
      <c r="I115" s="153">
        <v>0</v>
      </c>
      <c r="J115" s="83">
        <f t="shared" si="24"/>
        <v>44104</v>
      </c>
      <c r="K115" s="81"/>
      <c r="L115" s="30"/>
      <c r="M115" s="31"/>
      <c r="N115" s="35"/>
      <c r="O115" s="79"/>
      <c r="P115" s="104">
        <f t="shared" si="25"/>
        <v>0</v>
      </c>
      <c r="Q115" s="141">
        <f t="shared" si="26"/>
        <v>0</v>
      </c>
      <c r="R115" s="80">
        <f t="shared" si="27"/>
        <v>2000</v>
      </c>
      <c r="S115" s="30">
        <f t="shared" si="28"/>
        <v>0</v>
      </c>
      <c r="T115" s="31">
        <f t="shared" si="29"/>
        <v>2000</v>
      </c>
      <c r="U115" s="35">
        <f t="shared" si="30"/>
        <v>437036.25</v>
      </c>
      <c r="V115" s="32">
        <f t="shared" si="31"/>
        <v>0</v>
      </c>
    </row>
    <row r="116" spans="1:22" x14ac:dyDescent="0.35">
      <c r="A116" s="92" t="s">
        <v>115</v>
      </c>
      <c r="B116" s="161">
        <f t="shared" si="23"/>
        <v>709660.9</v>
      </c>
      <c r="C116" s="147">
        <v>0</v>
      </c>
      <c r="D116" s="148">
        <v>479320</v>
      </c>
      <c r="E116" s="149">
        <v>0</v>
      </c>
      <c r="F116" s="150">
        <v>44758</v>
      </c>
      <c r="G116" s="151">
        <v>53778.9</v>
      </c>
      <c r="H116" s="152">
        <v>98566</v>
      </c>
      <c r="I116" s="156">
        <v>33238</v>
      </c>
      <c r="J116" s="83">
        <f t="shared" si="24"/>
        <v>66490</v>
      </c>
      <c r="K116" s="81"/>
      <c r="L116" s="30"/>
      <c r="M116" s="31"/>
      <c r="N116" s="35"/>
      <c r="O116" s="79"/>
      <c r="P116" s="104">
        <f t="shared" si="25"/>
        <v>0</v>
      </c>
      <c r="Q116" s="141">
        <f t="shared" si="26"/>
        <v>0</v>
      </c>
      <c r="R116" s="80">
        <f t="shared" si="27"/>
        <v>479320</v>
      </c>
      <c r="S116" s="30">
        <f t="shared" si="28"/>
        <v>0</v>
      </c>
      <c r="T116" s="31">
        <f t="shared" si="29"/>
        <v>53778.9</v>
      </c>
      <c r="U116" s="35">
        <f t="shared" si="30"/>
        <v>98566</v>
      </c>
      <c r="V116" s="32">
        <f t="shared" si="31"/>
        <v>33238</v>
      </c>
    </row>
    <row r="117" spans="1:22" x14ac:dyDescent="0.35">
      <c r="A117" s="2"/>
      <c r="I117" s="69"/>
      <c r="J117" s="70"/>
      <c r="K117" s="44"/>
      <c r="L117" s="44"/>
      <c r="M117" s="44"/>
      <c r="N117" s="44"/>
      <c r="O117" s="44"/>
      <c r="P117" s="44"/>
      <c r="Q117" s="142">
        <f>SUM(Q3:Q116)</f>
        <v>0</v>
      </c>
      <c r="R117" s="44"/>
      <c r="S117" s="44"/>
      <c r="T117" s="44"/>
      <c r="U117" s="44"/>
    </row>
    <row r="118" spans="1:22" x14ac:dyDescent="0.35">
      <c r="A118" s="2"/>
    </row>
    <row r="119" spans="1:22" x14ac:dyDescent="0.35">
      <c r="A119" s="2"/>
    </row>
    <row r="120" spans="1:22" x14ac:dyDescent="0.35">
      <c r="A120" s="2"/>
    </row>
    <row r="121" spans="1:22" x14ac:dyDescent="0.35">
      <c r="A121" s="2"/>
    </row>
    <row r="122" spans="1:22" x14ac:dyDescent="0.35">
      <c r="A122" s="2"/>
    </row>
    <row r="123" spans="1:22" x14ac:dyDescent="0.35">
      <c r="A123" s="2"/>
    </row>
    <row r="124" spans="1:22" x14ac:dyDescent="0.35">
      <c r="A124" s="2"/>
    </row>
    <row r="125" spans="1:22" x14ac:dyDescent="0.35">
      <c r="A125" s="2"/>
    </row>
    <row r="126" spans="1:22" x14ac:dyDescent="0.35">
      <c r="A126" s="2"/>
    </row>
    <row r="127" spans="1:22" x14ac:dyDescent="0.35">
      <c r="A127" s="2"/>
    </row>
  </sheetData>
  <conditionalFormatting sqref="C3:C116">
    <cfRule type="cellIs" dxfId="3" priority="4" operator="greaterThan">
      <formula>0</formula>
    </cfRule>
  </conditionalFormatting>
  <conditionalFormatting sqref="D3:D116">
    <cfRule type="cellIs" dxfId="2" priority="3" operator="greaterThan">
      <formula>0</formula>
    </cfRule>
  </conditionalFormatting>
  <conditionalFormatting sqref="E3:I116">
    <cfRule type="cellIs" dxfId="1" priority="2" operator="greaterThan">
      <formula>0</formula>
    </cfRule>
  </conditionalFormatting>
  <conditionalFormatting sqref="P3:P116">
    <cfRule type="expression" dxfId="0" priority="1">
      <formula>P3&gt; #REF!</formula>
    </cfRule>
  </conditionalFormatting>
  <pageMargins left="0.25" right="0.25" top="0.75" bottom="0.75" header="0.3" footer="0.3"/>
  <pageSetup scale="79" orientation="landscape" r:id="rId1"/>
  <headerFooter>
    <oddHeader>&amp;CFY24 Proposed Initial Allocation
July 1, 2023 - June 30, 2024</oddHeader>
  </headerFooter>
  <colBreaks count="1" manualBreakCount="1">
    <brk id="9" max="1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16"/>
  <sheetViews>
    <sheetView tabSelected="1" zoomScaleNormal="100" workbookViewId="0">
      <selection activeCell="D11" sqref="D11"/>
    </sheetView>
  </sheetViews>
  <sheetFormatPr defaultColWidth="9.08984375" defaultRowHeight="15.5" x14ac:dyDescent="0.35"/>
  <cols>
    <col min="1" max="1" width="34.90625" style="46" customWidth="1"/>
    <col min="2" max="3" width="12.36328125" style="46" customWidth="1"/>
    <col min="4" max="4" width="9.08984375" style="46" customWidth="1"/>
    <col min="5" max="5" width="14.08984375" style="46" customWidth="1"/>
    <col min="6" max="10" width="0" style="46" hidden="1" customWidth="1"/>
    <col min="11" max="11" width="9.08984375" style="47" hidden="1" customWidth="1"/>
    <col min="12" max="14" width="0" style="46" hidden="1" customWidth="1"/>
    <col min="15" max="16384" width="9.08984375" style="46"/>
  </cols>
  <sheetData>
    <row r="1" spans="1:11" ht="18.75" customHeight="1" x14ac:dyDescent="0.45">
      <c r="A1" s="162" t="s">
        <v>169</v>
      </c>
      <c r="B1" s="162"/>
      <c r="C1" s="162"/>
      <c r="D1" s="162"/>
      <c r="E1" s="162"/>
      <c r="K1" s="47" t="s">
        <v>141</v>
      </c>
    </row>
    <row r="2" spans="1:11" ht="18.75" customHeight="1" x14ac:dyDescent="0.35">
      <c r="A2" s="163" t="str">
        <f>CONCATENATE(A3," County Soil and Water Conservation District")</f>
        <v>"SELECT DISTRICT" County Soil and Water Conservation District</v>
      </c>
      <c r="B2" s="163"/>
      <c r="C2" s="163"/>
      <c r="D2" s="163"/>
      <c r="E2" s="163"/>
      <c r="G2" s="46" t="s">
        <v>159</v>
      </c>
      <c r="K2" s="46" t="s">
        <v>2</v>
      </c>
    </row>
    <row r="3" spans="1:11" x14ac:dyDescent="0.35">
      <c r="A3" s="48" t="s">
        <v>141</v>
      </c>
      <c r="B3" s="49"/>
      <c r="C3" s="49"/>
      <c r="D3" s="49"/>
      <c r="E3" s="49"/>
      <c r="G3" s="46" t="s">
        <v>161</v>
      </c>
      <c r="K3" s="46" t="s">
        <v>3</v>
      </c>
    </row>
    <row r="4" spans="1:11" x14ac:dyDescent="0.35">
      <c r="A4" s="50"/>
      <c r="B4" s="51"/>
      <c r="C4" s="51"/>
      <c r="D4" s="51"/>
      <c r="E4" s="49"/>
      <c r="K4" s="46" t="s">
        <v>4</v>
      </c>
    </row>
    <row r="5" spans="1:11" ht="52.5" x14ac:dyDescent="0.35">
      <c r="A5" s="52" t="s">
        <v>131</v>
      </c>
      <c r="B5" s="52" t="s">
        <v>170</v>
      </c>
      <c r="C5" s="52" t="s">
        <v>171</v>
      </c>
      <c r="D5" s="53" t="s">
        <v>172</v>
      </c>
      <c r="E5" s="54"/>
      <c r="K5" s="46" t="s">
        <v>5</v>
      </c>
    </row>
    <row r="6" spans="1:11" x14ac:dyDescent="0.35">
      <c r="A6" s="55" t="s">
        <v>142</v>
      </c>
      <c r="B6" s="56" t="e">
        <f>LOOKUP($A$3,PROPOSEDFY25!$A$3:$A$116,PROPOSEDFY25!C$3:C$116)</f>
        <v>#N/A</v>
      </c>
      <c r="C6" s="57"/>
      <c r="D6" s="58"/>
      <c r="E6" s="59"/>
      <c r="K6" s="46" t="s">
        <v>6</v>
      </c>
    </row>
    <row r="7" spans="1:11" x14ac:dyDescent="0.35">
      <c r="A7" s="55" t="s">
        <v>116</v>
      </c>
      <c r="B7" s="56" t="e">
        <f>LOOKUP($A$3,PROPOSEDFY25!$A$3:$A$116,PROPOSEDFY25!D$3:D$116)</f>
        <v>#N/A</v>
      </c>
      <c r="C7" s="57"/>
      <c r="D7" s="60"/>
      <c r="E7" s="59"/>
      <c r="K7" s="46" t="s">
        <v>7</v>
      </c>
    </row>
    <row r="8" spans="1:11" x14ac:dyDescent="0.35">
      <c r="A8" s="55" t="s">
        <v>117</v>
      </c>
      <c r="B8" s="56" t="e">
        <f>LOOKUP($A$3,PROPOSEDFY25!$A$3:$A$116,PROPOSEDFY25!E$3:E$116)</f>
        <v>#N/A</v>
      </c>
      <c r="C8" s="57"/>
      <c r="D8" s="60"/>
      <c r="E8" s="59"/>
      <c r="K8" s="46" t="s">
        <v>8</v>
      </c>
    </row>
    <row r="9" spans="1:11" x14ac:dyDescent="0.35">
      <c r="A9" s="55" t="s">
        <v>118</v>
      </c>
      <c r="B9" s="56" t="e">
        <f>LOOKUP($A$3,PROPOSEDFY25!$A$3:$A$116,PROPOSEDFY25!F$3:F$116)</f>
        <v>#N/A</v>
      </c>
      <c r="C9" s="57"/>
      <c r="D9" s="58"/>
      <c r="E9" s="59"/>
      <c r="K9" s="46" t="s">
        <v>9</v>
      </c>
    </row>
    <row r="10" spans="1:11" x14ac:dyDescent="0.35">
      <c r="A10" s="55" t="s">
        <v>119</v>
      </c>
      <c r="B10" s="56" t="e">
        <f>LOOKUP($A$3,PROPOSEDFY25!$A$3:$A$116,PROPOSEDFY25!G$3:G$116)</f>
        <v>#N/A</v>
      </c>
      <c r="C10" s="57"/>
      <c r="D10" s="60"/>
      <c r="E10" s="59"/>
      <c r="K10" s="46" t="s">
        <v>10</v>
      </c>
    </row>
    <row r="11" spans="1:11" x14ac:dyDescent="0.35">
      <c r="A11" s="55" t="s">
        <v>143</v>
      </c>
      <c r="B11" s="56" t="e">
        <f>LOOKUP($A$3,PROPOSEDFY25!$A$3:$A$116,PROPOSEDFY25!H$3:H$116)</f>
        <v>#N/A</v>
      </c>
      <c r="C11" s="57"/>
      <c r="D11" s="60"/>
      <c r="E11" s="59"/>
      <c r="K11" s="46" t="s">
        <v>11</v>
      </c>
    </row>
    <row r="12" spans="1:11" ht="16" thickBot="1" x14ac:dyDescent="0.4">
      <c r="A12" s="55" t="s">
        <v>120</v>
      </c>
      <c r="B12" s="56" t="e">
        <f>LOOKUP($A$3,PROPOSEDFY25!$A$3:$A$116,PROPOSEDFY25!I$3:I$116)</f>
        <v>#N/A</v>
      </c>
      <c r="C12" s="61"/>
      <c r="D12" s="60"/>
      <c r="E12" s="59"/>
      <c r="K12" s="46" t="s">
        <v>12</v>
      </c>
    </row>
    <row r="13" spans="1:11" ht="16" thickTop="1" x14ac:dyDescent="0.35">
      <c r="A13" s="62" t="s">
        <v>144</v>
      </c>
      <c r="B13" s="63" t="e">
        <f t="shared" ref="B13:D13" si="0">SUM(B6:B12)</f>
        <v>#N/A</v>
      </c>
      <c r="C13" s="63" t="e">
        <f>LOOKUP($A$3,PROPOSEDFY25!$A$3:$A$116,PROPOSEDFY25!$J$3:$J$116)</f>
        <v>#N/A</v>
      </c>
      <c r="D13" s="45">
        <f t="shared" si="0"/>
        <v>0</v>
      </c>
      <c r="E13" s="64"/>
      <c r="K13" s="46" t="s">
        <v>13</v>
      </c>
    </row>
    <row r="14" spans="1:11" x14ac:dyDescent="0.35">
      <c r="A14" s="51"/>
      <c r="B14" s="51"/>
      <c r="C14" s="51"/>
      <c r="D14" s="51"/>
      <c r="E14" s="49"/>
      <c r="K14" s="46" t="s">
        <v>14</v>
      </c>
    </row>
    <row r="15" spans="1:11" ht="14.5" x14ac:dyDescent="0.35">
      <c r="K15" s="46" t="s">
        <v>15</v>
      </c>
    </row>
    <row r="16" spans="1:11" ht="34.5" customHeight="1" x14ac:dyDescent="0.35">
      <c r="A16" s="164" t="str">
        <f>CONCATENATE("The ",A3," County Soil and Water Conservation District Board has approved the FY 25 Advanced Allocation Request")</f>
        <v>The "SELECT DISTRICT" County Soil and Water Conservation District Board has approved the FY 25 Advanced Allocation Request</v>
      </c>
      <c r="B16" s="164"/>
      <c r="C16" s="164"/>
      <c r="D16" s="164"/>
      <c r="E16" s="164"/>
      <c r="F16" s="65"/>
      <c r="G16" s="65"/>
      <c r="K16" s="46" t="s">
        <v>16</v>
      </c>
    </row>
    <row r="17" spans="1:11" ht="14.5" x14ac:dyDescent="0.35">
      <c r="K17" s="46" t="s">
        <v>17</v>
      </c>
    </row>
    <row r="18" spans="1:11" x14ac:dyDescent="0.35">
      <c r="A18" s="165"/>
      <c r="B18" s="165"/>
      <c r="C18" s="165"/>
      <c r="D18" s="165"/>
      <c r="E18" s="165"/>
      <c r="F18" s="65"/>
      <c r="G18" s="65"/>
      <c r="H18" s="49"/>
      <c r="K18" s="46" t="s">
        <v>18</v>
      </c>
    </row>
    <row r="19" spans="1:11" x14ac:dyDescent="0.35">
      <c r="A19" s="166"/>
      <c r="B19" s="166"/>
      <c r="C19" s="166"/>
      <c r="D19" s="166"/>
      <c r="E19" s="166"/>
      <c r="F19" s="66"/>
      <c r="G19" s="66"/>
      <c r="H19" s="49"/>
      <c r="K19" s="46" t="s">
        <v>19</v>
      </c>
    </row>
    <row r="20" spans="1:11" x14ac:dyDescent="0.35">
      <c r="A20" s="67" t="s">
        <v>145</v>
      </c>
      <c r="B20" s="66"/>
      <c r="C20" s="66"/>
      <c r="D20" s="66"/>
      <c r="E20" s="67" t="s">
        <v>146</v>
      </c>
      <c r="H20" s="49"/>
      <c r="K20" s="46" t="s">
        <v>20</v>
      </c>
    </row>
    <row r="21" spans="1:11" ht="14.5" x14ac:dyDescent="0.35">
      <c r="K21" s="46" t="s">
        <v>21</v>
      </c>
    </row>
    <row r="22" spans="1:11" ht="14.5" x14ac:dyDescent="0.35">
      <c r="K22" s="46" t="s">
        <v>22</v>
      </c>
    </row>
    <row r="23" spans="1:11" ht="14.5" x14ac:dyDescent="0.35">
      <c r="A23" s="167" t="s">
        <v>158</v>
      </c>
      <c r="B23" s="167"/>
      <c r="C23" s="167"/>
      <c r="D23" s="167"/>
      <c r="E23" s="167"/>
      <c r="K23" s="46" t="s">
        <v>23</v>
      </c>
    </row>
    <row r="24" spans="1:11" ht="14.5" x14ac:dyDescent="0.35">
      <c r="K24" s="46" t="s">
        <v>24</v>
      </c>
    </row>
    <row r="25" spans="1:11" ht="14.5" x14ac:dyDescent="0.35">
      <c r="A25" s="144"/>
      <c r="K25" s="46" t="s">
        <v>25</v>
      </c>
    </row>
    <row r="26" spans="1:11" ht="14.5" x14ac:dyDescent="0.35">
      <c r="K26" s="46" t="s">
        <v>26</v>
      </c>
    </row>
    <row r="27" spans="1:11" ht="14.5" x14ac:dyDescent="0.35">
      <c r="K27" s="46" t="s">
        <v>27</v>
      </c>
    </row>
    <row r="28" spans="1:11" ht="14.5" x14ac:dyDescent="0.35">
      <c r="K28" s="46" t="s">
        <v>28</v>
      </c>
    </row>
    <row r="29" spans="1:11" ht="14.5" x14ac:dyDescent="0.35">
      <c r="K29" s="46" t="s">
        <v>29</v>
      </c>
    </row>
    <row r="30" spans="1:11" ht="14.5" x14ac:dyDescent="0.35">
      <c r="K30" s="46" t="s">
        <v>30</v>
      </c>
    </row>
    <row r="31" spans="1:11" ht="14.5" x14ac:dyDescent="0.35">
      <c r="K31" s="46" t="s">
        <v>31</v>
      </c>
    </row>
    <row r="32" spans="1:11" ht="14.5" x14ac:dyDescent="0.35">
      <c r="K32" s="46" t="s">
        <v>32</v>
      </c>
    </row>
    <row r="33" spans="11:11" ht="14.5" x14ac:dyDescent="0.35">
      <c r="K33" s="46" t="s">
        <v>33</v>
      </c>
    </row>
    <row r="34" spans="11:11" ht="14.5" x14ac:dyDescent="0.35">
      <c r="K34" s="46" t="s">
        <v>34</v>
      </c>
    </row>
    <row r="35" spans="11:11" ht="14.5" x14ac:dyDescent="0.35">
      <c r="K35" s="46" t="s">
        <v>35</v>
      </c>
    </row>
    <row r="36" spans="11:11" ht="14.5" x14ac:dyDescent="0.35">
      <c r="K36" s="46" t="s">
        <v>36</v>
      </c>
    </row>
    <row r="37" spans="11:11" ht="14.5" x14ac:dyDescent="0.35">
      <c r="K37" s="46" t="s">
        <v>37</v>
      </c>
    </row>
    <row r="38" spans="11:11" ht="14.5" x14ac:dyDescent="0.35">
      <c r="K38" s="46" t="s">
        <v>38</v>
      </c>
    </row>
    <row r="39" spans="11:11" ht="14.5" x14ac:dyDescent="0.35">
      <c r="K39" s="46" t="s">
        <v>39</v>
      </c>
    </row>
    <row r="40" spans="11:11" ht="14.5" x14ac:dyDescent="0.35">
      <c r="K40" s="46" t="s">
        <v>40</v>
      </c>
    </row>
    <row r="41" spans="11:11" ht="14.5" x14ac:dyDescent="0.35">
      <c r="K41" s="46" t="s">
        <v>41</v>
      </c>
    </row>
    <row r="42" spans="11:11" ht="14.5" x14ac:dyDescent="0.35">
      <c r="K42" s="46" t="s">
        <v>42</v>
      </c>
    </row>
    <row r="43" spans="11:11" ht="14.5" x14ac:dyDescent="0.35">
      <c r="K43" s="46" t="s">
        <v>43</v>
      </c>
    </row>
    <row r="44" spans="11:11" ht="14.5" x14ac:dyDescent="0.35">
      <c r="K44" s="46" t="s">
        <v>44</v>
      </c>
    </row>
    <row r="45" spans="11:11" ht="14.5" x14ac:dyDescent="0.35">
      <c r="K45" s="46" t="s">
        <v>45</v>
      </c>
    </row>
    <row r="46" spans="11:11" ht="14.5" x14ac:dyDescent="0.35">
      <c r="K46" s="46" t="s">
        <v>46</v>
      </c>
    </row>
    <row r="47" spans="11:11" ht="14.5" x14ac:dyDescent="0.35">
      <c r="K47" s="46" t="s">
        <v>47</v>
      </c>
    </row>
    <row r="48" spans="11:11" ht="14.5" x14ac:dyDescent="0.35">
      <c r="K48" s="46" t="s">
        <v>48</v>
      </c>
    </row>
    <row r="49" spans="11:11" ht="14.5" x14ac:dyDescent="0.35">
      <c r="K49" s="46" t="s">
        <v>49</v>
      </c>
    </row>
    <row r="50" spans="11:11" ht="14.5" x14ac:dyDescent="0.35">
      <c r="K50" s="46" t="s">
        <v>50</v>
      </c>
    </row>
    <row r="51" spans="11:11" ht="14.5" x14ac:dyDescent="0.35">
      <c r="K51" s="46" t="s">
        <v>51</v>
      </c>
    </row>
    <row r="52" spans="11:11" ht="14.5" x14ac:dyDescent="0.35">
      <c r="K52" s="46" t="s">
        <v>52</v>
      </c>
    </row>
    <row r="53" spans="11:11" ht="14.5" x14ac:dyDescent="0.35">
      <c r="K53" s="46" t="s">
        <v>53</v>
      </c>
    </row>
    <row r="54" spans="11:11" ht="14.5" x14ac:dyDescent="0.35">
      <c r="K54" s="46" t="s">
        <v>54</v>
      </c>
    </row>
    <row r="55" spans="11:11" ht="14.5" x14ac:dyDescent="0.35">
      <c r="K55" s="46" t="s">
        <v>55</v>
      </c>
    </row>
    <row r="56" spans="11:11" ht="14.5" x14ac:dyDescent="0.35">
      <c r="K56" s="46" t="s">
        <v>56</v>
      </c>
    </row>
    <row r="57" spans="11:11" ht="14.5" x14ac:dyDescent="0.35">
      <c r="K57" s="46" t="s">
        <v>57</v>
      </c>
    </row>
    <row r="58" spans="11:11" ht="14.5" x14ac:dyDescent="0.35">
      <c r="K58" s="46" t="s">
        <v>58</v>
      </c>
    </row>
    <row r="59" spans="11:11" ht="14.5" x14ac:dyDescent="0.35">
      <c r="K59" s="46" t="s">
        <v>59</v>
      </c>
    </row>
    <row r="60" spans="11:11" ht="14.5" x14ac:dyDescent="0.35">
      <c r="K60" s="46" t="s">
        <v>60</v>
      </c>
    </row>
    <row r="61" spans="11:11" ht="14.5" x14ac:dyDescent="0.35">
      <c r="K61" s="46" t="s">
        <v>61</v>
      </c>
    </row>
    <row r="62" spans="11:11" ht="14.5" x14ac:dyDescent="0.35">
      <c r="K62" s="46" t="s">
        <v>62</v>
      </c>
    </row>
    <row r="63" spans="11:11" ht="14.5" x14ac:dyDescent="0.35">
      <c r="K63" s="46" t="s">
        <v>63</v>
      </c>
    </row>
    <row r="64" spans="11:11" ht="14.5" x14ac:dyDescent="0.35">
      <c r="K64" s="46" t="s">
        <v>64</v>
      </c>
    </row>
    <row r="65" spans="11:11" ht="14.5" x14ac:dyDescent="0.35">
      <c r="K65" s="46" t="s">
        <v>65</v>
      </c>
    </row>
    <row r="66" spans="11:11" ht="14.5" x14ac:dyDescent="0.35">
      <c r="K66" s="46" t="s">
        <v>66</v>
      </c>
    </row>
    <row r="67" spans="11:11" ht="14.5" x14ac:dyDescent="0.35">
      <c r="K67" s="46" t="s">
        <v>67</v>
      </c>
    </row>
    <row r="68" spans="11:11" ht="14.5" x14ac:dyDescent="0.35">
      <c r="K68" s="46" t="s">
        <v>68</v>
      </c>
    </row>
    <row r="69" spans="11:11" ht="14.5" x14ac:dyDescent="0.35">
      <c r="K69" s="46" t="s">
        <v>69</v>
      </c>
    </row>
    <row r="70" spans="11:11" ht="14.5" x14ac:dyDescent="0.35">
      <c r="K70" s="46" t="s">
        <v>70</v>
      </c>
    </row>
    <row r="71" spans="11:11" ht="14.5" x14ac:dyDescent="0.35">
      <c r="K71" s="46" t="s">
        <v>71</v>
      </c>
    </row>
    <row r="72" spans="11:11" ht="14.5" x14ac:dyDescent="0.35">
      <c r="K72" s="46" t="s">
        <v>72</v>
      </c>
    </row>
    <row r="73" spans="11:11" ht="14.5" x14ac:dyDescent="0.35">
      <c r="K73" s="46" t="s">
        <v>73</v>
      </c>
    </row>
    <row r="74" spans="11:11" ht="14.5" x14ac:dyDescent="0.35">
      <c r="K74" s="46" t="s">
        <v>74</v>
      </c>
    </row>
    <row r="75" spans="11:11" ht="14.5" x14ac:dyDescent="0.35">
      <c r="K75" s="46" t="s">
        <v>75</v>
      </c>
    </row>
    <row r="76" spans="11:11" ht="14.5" x14ac:dyDescent="0.35">
      <c r="K76" s="46" t="s">
        <v>76</v>
      </c>
    </row>
    <row r="77" spans="11:11" ht="14.5" x14ac:dyDescent="0.35">
      <c r="K77" s="46" t="s">
        <v>77</v>
      </c>
    </row>
    <row r="78" spans="11:11" ht="14.5" x14ac:dyDescent="0.35">
      <c r="K78" s="46" t="s">
        <v>78</v>
      </c>
    </row>
    <row r="79" spans="11:11" ht="14.5" x14ac:dyDescent="0.35">
      <c r="K79" s="46" t="s">
        <v>79</v>
      </c>
    </row>
    <row r="80" spans="11:11" ht="14.5" x14ac:dyDescent="0.35">
      <c r="K80" s="46" t="s">
        <v>80</v>
      </c>
    </row>
    <row r="81" spans="11:11" ht="14.5" x14ac:dyDescent="0.35">
      <c r="K81" s="46" t="s">
        <v>81</v>
      </c>
    </row>
    <row r="82" spans="11:11" ht="14.5" x14ac:dyDescent="0.35">
      <c r="K82" s="46" t="s">
        <v>82</v>
      </c>
    </row>
    <row r="83" spans="11:11" ht="14.5" x14ac:dyDescent="0.35">
      <c r="K83" s="46" t="s">
        <v>83</v>
      </c>
    </row>
    <row r="84" spans="11:11" ht="14.5" x14ac:dyDescent="0.35">
      <c r="K84" s="46" t="s">
        <v>84</v>
      </c>
    </row>
    <row r="85" spans="11:11" ht="14.5" x14ac:dyDescent="0.35">
      <c r="K85" s="46" t="s">
        <v>85</v>
      </c>
    </row>
    <row r="86" spans="11:11" ht="14.5" x14ac:dyDescent="0.35">
      <c r="K86" s="46" t="s">
        <v>86</v>
      </c>
    </row>
    <row r="87" spans="11:11" ht="14.5" x14ac:dyDescent="0.35">
      <c r="K87" s="46" t="s">
        <v>87</v>
      </c>
    </row>
    <row r="88" spans="11:11" ht="14.5" x14ac:dyDescent="0.35">
      <c r="K88" s="46" t="s">
        <v>88</v>
      </c>
    </row>
    <row r="89" spans="11:11" ht="14.5" x14ac:dyDescent="0.35">
      <c r="K89" s="46" t="s">
        <v>89</v>
      </c>
    </row>
    <row r="90" spans="11:11" ht="14.5" x14ac:dyDescent="0.35">
      <c r="K90" s="46" t="s">
        <v>90</v>
      </c>
    </row>
    <row r="91" spans="11:11" ht="14.5" x14ac:dyDescent="0.35">
      <c r="K91" s="46" t="s">
        <v>91</v>
      </c>
    </row>
    <row r="92" spans="11:11" ht="14.5" x14ac:dyDescent="0.35">
      <c r="K92" s="46" t="s">
        <v>92</v>
      </c>
    </row>
    <row r="93" spans="11:11" ht="14.5" x14ac:dyDescent="0.35">
      <c r="K93" s="46" t="s">
        <v>93</v>
      </c>
    </row>
    <row r="94" spans="11:11" ht="14.5" x14ac:dyDescent="0.35">
      <c r="K94" s="46" t="s">
        <v>94</v>
      </c>
    </row>
    <row r="95" spans="11:11" ht="14.5" x14ac:dyDescent="0.35">
      <c r="K95" s="46" t="s">
        <v>95</v>
      </c>
    </row>
    <row r="96" spans="11:11" ht="14.5" x14ac:dyDescent="0.35">
      <c r="K96" s="46" t="s">
        <v>96</v>
      </c>
    </row>
    <row r="97" spans="11:11" ht="14.5" x14ac:dyDescent="0.35">
      <c r="K97" s="46" t="s">
        <v>97</v>
      </c>
    </row>
    <row r="98" spans="11:11" ht="14.5" x14ac:dyDescent="0.35">
      <c r="K98" s="46" t="s">
        <v>98</v>
      </c>
    </row>
    <row r="99" spans="11:11" ht="14.5" x14ac:dyDescent="0.35">
      <c r="K99" s="46" t="s">
        <v>99</v>
      </c>
    </row>
    <row r="100" spans="11:11" ht="14.5" x14ac:dyDescent="0.35">
      <c r="K100" s="46" t="s">
        <v>100</v>
      </c>
    </row>
    <row r="101" spans="11:11" ht="14.5" x14ac:dyDescent="0.35">
      <c r="K101" s="46" t="s">
        <v>101</v>
      </c>
    </row>
    <row r="102" spans="11:11" ht="14.5" x14ac:dyDescent="0.35">
      <c r="K102" s="46" t="s">
        <v>102</v>
      </c>
    </row>
    <row r="103" spans="11:11" ht="14.5" x14ac:dyDescent="0.35">
      <c r="K103" s="46" t="s">
        <v>103</v>
      </c>
    </row>
    <row r="104" spans="11:11" ht="14.5" x14ac:dyDescent="0.35">
      <c r="K104" s="46" t="s">
        <v>104</v>
      </c>
    </row>
    <row r="105" spans="11:11" ht="14.5" x14ac:dyDescent="0.35">
      <c r="K105" s="46" t="s">
        <v>105</v>
      </c>
    </row>
    <row r="106" spans="11:11" ht="14.5" x14ac:dyDescent="0.35">
      <c r="K106" s="46" t="s">
        <v>106</v>
      </c>
    </row>
    <row r="107" spans="11:11" ht="14.5" x14ac:dyDescent="0.35">
      <c r="K107" s="46" t="s">
        <v>107</v>
      </c>
    </row>
    <row r="108" spans="11:11" ht="14.5" x14ac:dyDescent="0.35">
      <c r="K108" s="46" t="s">
        <v>108</v>
      </c>
    </row>
    <row r="109" spans="11:11" ht="14.5" x14ac:dyDescent="0.35">
      <c r="K109" s="46" t="s">
        <v>109</v>
      </c>
    </row>
    <row r="110" spans="11:11" ht="14.5" x14ac:dyDescent="0.35">
      <c r="K110" s="46" t="s">
        <v>110</v>
      </c>
    </row>
    <row r="111" spans="11:11" ht="14.5" x14ac:dyDescent="0.35">
      <c r="K111" s="46" t="s">
        <v>111</v>
      </c>
    </row>
    <row r="112" spans="11:11" ht="14.5" x14ac:dyDescent="0.35">
      <c r="K112" s="46" t="s">
        <v>112</v>
      </c>
    </row>
    <row r="113" spans="11:11" ht="14.5" x14ac:dyDescent="0.35">
      <c r="K113" s="46" t="s">
        <v>113</v>
      </c>
    </row>
    <row r="114" spans="11:11" ht="14.5" x14ac:dyDescent="0.35">
      <c r="K114" s="46" t="s">
        <v>114</v>
      </c>
    </row>
    <row r="115" spans="11:11" ht="14.5" x14ac:dyDescent="0.35">
      <c r="K115" s="46" t="s">
        <v>115</v>
      </c>
    </row>
    <row r="116" spans="11:11" ht="14.5" x14ac:dyDescent="0.35">
      <c r="K116" s="68"/>
    </row>
  </sheetData>
  <sheetProtection algorithmName="SHA-512" hashValue="62D8LRSpzCgThGy6eoiRGjVt0wG34AThNiZ+lp6eErjyswYmB+ewX8ZJieELg6UezDdomQS2Lk3GJOnfrzWY8A==" saltValue="ihZ0f9uFF+VpWpvFZxaT+A==" spinCount="100000" sheet="1" selectLockedCells="1"/>
  <mergeCells count="5">
    <mergeCell ref="A1:E1"/>
    <mergeCell ref="A2:E2"/>
    <mergeCell ref="A16:E16"/>
    <mergeCell ref="A18:E19"/>
    <mergeCell ref="A23:E23"/>
  </mergeCells>
  <dataValidations count="1">
    <dataValidation type="list" allowBlank="1" showInputMessage="1" showErrorMessage="1" prompt="Select your district" sqref="A3">
      <formula1>$K$1:$K$115</formula1>
    </dataValidation>
  </dataValidations>
  <pageMargins left="0.7" right="0.7" top="0.75" bottom="0.75" header="0.3" footer="0.3"/>
  <pageSetup scale="94" orientation="portrait" r:id="rId1"/>
  <rowBreaks count="1" manualBreakCount="1">
    <brk id="25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118"/>
  <sheetViews>
    <sheetView zoomScaleNormal="100" workbookViewId="0">
      <pane xSplit="2" ySplit="2" topLeftCell="C41" activePane="bottomRight" state="frozen"/>
      <selection activeCell="H12" sqref="H12"/>
      <selection pane="topRight" activeCell="H12" sqref="H12"/>
      <selection pane="bottomLeft" activeCell="H12" sqref="H12"/>
      <selection pane="bottomRight" activeCell="H53" sqref="H53"/>
    </sheetView>
  </sheetViews>
  <sheetFormatPr defaultColWidth="9.08984375" defaultRowHeight="14.5" x14ac:dyDescent="0.35"/>
  <cols>
    <col min="1" max="1" width="15.6328125" style="1" customWidth="1"/>
    <col min="2" max="2" width="15.6328125" style="99" customWidth="1"/>
    <col min="3" max="4" width="14.81640625" style="131" bestFit="1" customWidth="1"/>
    <col min="5" max="6" width="13.81640625" style="131" bestFit="1" customWidth="1"/>
    <col min="7" max="8" width="14.81640625" style="131" bestFit="1" customWidth="1"/>
    <col min="9" max="9" width="13.81640625" style="131" bestFit="1" customWidth="1"/>
    <col min="10" max="10" width="14.08984375" style="98" customWidth="1"/>
    <col min="11" max="11" width="9.08984375" style="71" customWidth="1"/>
    <col min="12" max="12" width="15.6328125" style="1" hidden="1" customWidth="1"/>
    <col min="13" max="19" width="15.6328125" style="26" hidden="1" customWidth="1"/>
    <col min="20" max="20" width="9.08984375" style="1"/>
    <col min="21" max="21" width="30.453125" style="1" customWidth="1"/>
    <col min="22" max="16384" width="9.08984375" style="1"/>
  </cols>
  <sheetData>
    <row r="1" spans="1:22" ht="53" thickBot="1" x14ac:dyDescent="0.4">
      <c r="A1" s="3" t="s">
        <v>0</v>
      </c>
      <c r="B1" s="106" t="s">
        <v>121</v>
      </c>
      <c r="C1" s="107" t="s">
        <v>122</v>
      </c>
      <c r="D1" s="107" t="s">
        <v>123</v>
      </c>
      <c r="E1" s="107" t="s">
        <v>124</v>
      </c>
      <c r="F1" s="107" t="s">
        <v>125</v>
      </c>
      <c r="G1" s="107" t="s">
        <v>126</v>
      </c>
      <c r="H1" s="107" t="s">
        <v>127</v>
      </c>
      <c r="I1" s="108" t="s">
        <v>128</v>
      </c>
      <c r="J1" s="76" t="s">
        <v>129</v>
      </c>
      <c r="K1" s="93" t="s">
        <v>157</v>
      </c>
      <c r="L1" s="72" t="s">
        <v>130</v>
      </c>
      <c r="M1" s="4" t="s">
        <v>122</v>
      </c>
      <c r="N1" s="4" t="s">
        <v>123</v>
      </c>
      <c r="O1" s="4" t="s">
        <v>124</v>
      </c>
      <c r="P1" s="4" t="s">
        <v>125</v>
      </c>
      <c r="Q1" s="4" t="s">
        <v>126</v>
      </c>
      <c r="R1" s="4" t="s">
        <v>127</v>
      </c>
      <c r="S1" s="5" t="s">
        <v>128</v>
      </c>
    </row>
    <row r="2" spans="1:22" ht="15" thickBot="1" x14ac:dyDescent="0.4">
      <c r="A2" s="6" t="s">
        <v>1</v>
      </c>
      <c r="B2" s="109">
        <f>SUM(B3:B116)</f>
        <v>139176185.41000003</v>
      </c>
      <c r="C2" s="110">
        <f>SUM(C3:C116)</f>
        <v>13600500</v>
      </c>
      <c r="D2" s="110">
        <f t="shared" ref="D2:I2" si="0">SUM(D3:D116)</f>
        <v>21372608.52</v>
      </c>
      <c r="E2" s="110">
        <f t="shared" si="0"/>
        <v>3887977.5</v>
      </c>
      <c r="F2" s="110">
        <f t="shared" si="0"/>
        <v>1393108</v>
      </c>
      <c r="G2" s="110">
        <f t="shared" si="0"/>
        <v>11769229.800000001</v>
      </c>
      <c r="H2" s="110">
        <f t="shared" si="0"/>
        <v>83808552.590000004</v>
      </c>
      <c r="I2" s="111">
        <f t="shared" si="0"/>
        <v>3344209</v>
      </c>
      <c r="J2" s="96">
        <f>COUNTIF(J3:J116,"Completed")</f>
        <v>114</v>
      </c>
      <c r="K2" s="94">
        <f>COUNTIF(K3:K116,"=1")</f>
        <v>111</v>
      </c>
      <c r="L2" s="73">
        <f>SUM(L3:L116)</f>
        <v>0</v>
      </c>
      <c r="M2" s="7">
        <f>SUM(M3:M116)</f>
        <v>0</v>
      </c>
      <c r="N2" s="7">
        <f t="shared" ref="N2:S2" si="1">SUM(N3:N116)</f>
        <v>0</v>
      </c>
      <c r="O2" s="7">
        <f t="shared" si="1"/>
        <v>0</v>
      </c>
      <c r="P2" s="7">
        <f t="shared" si="1"/>
        <v>0</v>
      </c>
      <c r="Q2" s="7">
        <f t="shared" si="1"/>
        <v>0</v>
      </c>
      <c r="R2" s="7">
        <f t="shared" si="1"/>
        <v>0</v>
      </c>
      <c r="S2" s="8">
        <f t="shared" si="1"/>
        <v>0</v>
      </c>
    </row>
    <row r="3" spans="1:22" ht="15" customHeight="1" thickBot="1" x14ac:dyDescent="0.4">
      <c r="A3" s="9" t="s">
        <v>2</v>
      </c>
      <c r="B3" s="112">
        <f t="shared" ref="B3:B34" si="2">SUM(C3:I3)</f>
        <v>1469600</v>
      </c>
      <c r="C3" s="113">
        <v>125000</v>
      </c>
      <c r="D3" s="114">
        <v>47000</v>
      </c>
      <c r="E3" s="114">
        <v>0</v>
      </c>
      <c r="F3" s="114">
        <v>15000</v>
      </c>
      <c r="G3" s="114">
        <v>26600</v>
      </c>
      <c r="H3" s="114">
        <v>1241000</v>
      </c>
      <c r="I3" s="115">
        <v>15000</v>
      </c>
      <c r="J3" s="97" t="str">
        <f t="shared" ref="J3:J35" si="3">IF((B3&gt;0),"Completed", "Not Submitted")</f>
        <v>Completed</v>
      </c>
      <c r="K3" s="95">
        <v>1</v>
      </c>
      <c r="L3" s="74">
        <f t="shared" ref="L3:L34" si="4">SUM(M3:S3)</f>
        <v>0</v>
      </c>
      <c r="M3" s="10"/>
      <c r="N3" s="11"/>
      <c r="O3" s="11"/>
      <c r="P3" s="11"/>
      <c r="Q3" s="11"/>
      <c r="R3" s="11"/>
      <c r="S3" s="12"/>
      <c r="U3" s="145"/>
      <c r="V3" s="145"/>
    </row>
    <row r="4" spans="1:22" ht="15" thickBot="1" x14ac:dyDescent="0.4">
      <c r="A4" s="13" t="s">
        <v>3</v>
      </c>
      <c r="B4" s="112">
        <f t="shared" si="2"/>
        <v>787000</v>
      </c>
      <c r="C4" s="116">
        <v>0</v>
      </c>
      <c r="D4" s="117">
        <v>25000</v>
      </c>
      <c r="E4" s="117">
        <v>0</v>
      </c>
      <c r="F4" s="117">
        <v>10000</v>
      </c>
      <c r="G4" s="117">
        <v>25000</v>
      </c>
      <c r="H4" s="117">
        <v>727000</v>
      </c>
      <c r="I4" s="118">
        <v>0</v>
      </c>
      <c r="J4" s="97" t="str">
        <f t="shared" si="3"/>
        <v>Completed</v>
      </c>
      <c r="K4" s="95">
        <v>1</v>
      </c>
      <c r="L4" s="74">
        <f t="shared" si="4"/>
        <v>0</v>
      </c>
      <c r="M4" s="14"/>
      <c r="N4" s="15"/>
      <c r="O4" s="15"/>
      <c r="P4" s="15"/>
      <c r="Q4" s="15"/>
      <c r="R4" s="15"/>
      <c r="S4" s="16"/>
      <c r="U4" s="145"/>
      <c r="V4" s="145"/>
    </row>
    <row r="5" spans="1:22" ht="15" thickBot="1" x14ac:dyDescent="0.4">
      <c r="A5" s="13" t="s">
        <v>4</v>
      </c>
      <c r="B5" s="112">
        <f t="shared" si="2"/>
        <v>1134000</v>
      </c>
      <c r="C5" s="116">
        <v>2000</v>
      </c>
      <c r="D5" s="117">
        <v>2000</v>
      </c>
      <c r="E5" s="117">
        <v>0</v>
      </c>
      <c r="F5" s="117">
        <v>0</v>
      </c>
      <c r="G5" s="117">
        <v>0</v>
      </c>
      <c r="H5" s="117">
        <v>1130000</v>
      </c>
      <c r="I5" s="118">
        <v>0</v>
      </c>
      <c r="J5" s="97" t="str">
        <f t="shared" si="3"/>
        <v>Completed</v>
      </c>
      <c r="K5" s="95">
        <v>1</v>
      </c>
      <c r="L5" s="74">
        <f t="shared" si="4"/>
        <v>0</v>
      </c>
      <c r="M5" s="14"/>
      <c r="N5" s="15"/>
      <c r="O5" s="15"/>
      <c r="P5" s="15"/>
      <c r="Q5" s="15"/>
      <c r="R5" s="15"/>
      <c r="S5" s="16"/>
      <c r="U5" s="145" t="s">
        <v>162</v>
      </c>
      <c r="V5" s="145"/>
    </row>
    <row r="6" spans="1:22" ht="15" thickBot="1" x14ac:dyDescent="0.4">
      <c r="A6" s="13" t="s">
        <v>5</v>
      </c>
      <c r="B6" s="112">
        <f t="shared" si="2"/>
        <v>1187870.04</v>
      </c>
      <c r="C6" s="116">
        <v>100000</v>
      </c>
      <c r="D6" s="117">
        <v>10000</v>
      </c>
      <c r="E6" s="117">
        <v>0</v>
      </c>
      <c r="F6" s="117">
        <v>0</v>
      </c>
      <c r="G6" s="117">
        <v>10000</v>
      </c>
      <c r="H6" s="117">
        <v>1067870.04</v>
      </c>
      <c r="I6" s="118">
        <v>0</v>
      </c>
      <c r="J6" s="97" t="str">
        <f t="shared" si="3"/>
        <v>Completed</v>
      </c>
      <c r="K6" s="95">
        <v>1</v>
      </c>
      <c r="L6" s="74">
        <f t="shared" si="4"/>
        <v>0</v>
      </c>
      <c r="M6" s="14"/>
      <c r="N6" s="15"/>
      <c r="O6" s="15"/>
      <c r="P6" s="15"/>
      <c r="Q6" s="15"/>
      <c r="R6" s="15"/>
      <c r="S6" s="16"/>
      <c r="U6" s="145"/>
      <c r="V6" s="145"/>
    </row>
    <row r="7" spans="1:22" ht="15" thickBot="1" x14ac:dyDescent="0.4">
      <c r="A7" s="13" t="s">
        <v>6</v>
      </c>
      <c r="B7" s="112">
        <f t="shared" si="2"/>
        <v>809700</v>
      </c>
      <c r="C7" s="116">
        <v>200000</v>
      </c>
      <c r="D7" s="117">
        <v>144500</v>
      </c>
      <c r="E7" s="117">
        <v>0</v>
      </c>
      <c r="F7" s="117">
        <v>5000</v>
      </c>
      <c r="G7" s="117">
        <v>323200</v>
      </c>
      <c r="H7" s="117">
        <v>112000</v>
      </c>
      <c r="I7" s="118">
        <v>25000</v>
      </c>
      <c r="J7" s="97" t="str">
        <f t="shared" si="3"/>
        <v>Completed</v>
      </c>
      <c r="K7" s="95">
        <v>1</v>
      </c>
      <c r="L7" s="74">
        <f t="shared" si="4"/>
        <v>0</v>
      </c>
      <c r="M7" s="14"/>
      <c r="N7" s="15"/>
      <c r="O7" s="15"/>
      <c r="P7" s="15"/>
      <c r="Q7" s="15"/>
      <c r="R7" s="15"/>
      <c r="S7" s="16"/>
      <c r="U7" s="145"/>
      <c r="V7" s="145"/>
    </row>
    <row r="8" spans="1:22" ht="15" thickBot="1" x14ac:dyDescent="0.4">
      <c r="A8" s="13" t="s">
        <v>7</v>
      </c>
      <c r="B8" s="112">
        <f t="shared" si="2"/>
        <v>4108291</v>
      </c>
      <c r="C8" s="116">
        <v>0</v>
      </c>
      <c r="D8" s="117">
        <v>399604</v>
      </c>
      <c r="E8" s="117">
        <v>0</v>
      </c>
      <c r="F8" s="117">
        <v>0</v>
      </c>
      <c r="G8" s="117">
        <v>296325</v>
      </c>
      <c r="H8" s="117">
        <v>3384012</v>
      </c>
      <c r="I8" s="118">
        <v>28350</v>
      </c>
      <c r="J8" s="97" t="str">
        <f t="shared" si="3"/>
        <v>Completed</v>
      </c>
      <c r="K8" s="95">
        <v>1</v>
      </c>
      <c r="L8" s="74">
        <f t="shared" si="4"/>
        <v>0</v>
      </c>
      <c r="M8" s="14"/>
      <c r="N8" s="15"/>
      <c r="O8" s="15"/>
      <c r="P8" s="15"/>
      <c r="Q8" s="15"/>
      <c r="R8" s="15"/>
      <c r="S8" s="16"/>
      <c r="U8" s="145"/>
      <c r="V8" s="145"/>
    </row>
    <row r="9" spans="1:22" ht="15" thickBot="1" x14ac:dyDescent="0.4">
      <c r="A9" s="13" t="s">
        <v>8</v>
      </c>
      <c r="B9" s="112">
        <f t="shared" si="2"/>
        <v>9925227</v>
      </c>
      <c r="C9" s="116">
        <v>66000</v>
      </c>
      <c r="D9" s="117">
        <v>465097</v>
      </c>
      <c r="E9" s="117">
        <v>0</v>
      </c>
      <c r="F9" s="117">
        <v>24958</v>
      </c>
      <c r="G9" s="117">
        <v>279678</v>
      </c>
      <c r="H9" s="117">
        <v>9089494</v>
      </c>
      <c r="I9" s="118">
        <v>0</v>
      </c>
      <c r="J9" s="97" t="str">
        <f t="shared" si="3"/>
        <v>Completed</v>
      </c>
      <c r="K9" s="95">
        <v>1</v>
      </c>
      <c r="L9" s="74">
        <f t="shared" si="4"/>
        <v>0</v>
      </c>
      <c r="M9" s="14"/>
      <c r="N9" s="15"/>
      <c r="O9" s="15"/>
      <c r="P9" s="15"/>
      <c r="Q9" s="15"/>
      <c r="R9" s="15"/>
      <c r="S9" s="16"/>
      <c r="U9" s="145"/>
      <c r="V9" s="145"/>
    </row>
    <row r="10" spans="1:22" ht="15" thickBot="1" x14ac:dyDescent="0.4">
      <c r="A10" s="13" t="s">
        <v>9</v>
      </c>
      <c r="B10" s="112">
        <f t="shared" si="2"/>
        <v>1028400</v>
      </c>
      <c r="C10" s="116">
        <v>50000</v>
      </c>
      <c r="D10" s="117">
        <v>463500</v>
      </c>
      <c r="E10" s="117">
        <v>0</v>
      </c>
      <c r="F10" s="117">
        <v>0</v>
      </c>
      <c r="G10" s="117">
        <v>59700</v>
      </c>
      <c r="H10" s="117">
        <v>451500</v>
      </c>
      <c r="I10" s="118">
        <v>3700</v>
      </c>
      <c r="J10" s="97" t="str">
        <f t="shared" si="3"/>
        <v>Completed</v>
      </c>
      <c r="K10" s="95">
        <v>1</v>
      </c>
      <c r="L10" s="74">
        <f t="shared" si="4"/>
        <v>0</v>
      </c>
      <c r="M10" s="14"/>
      <c r="N10" s="15"/>
      <c r="O10" s="15"/>
      <c r="P10" s="15"/>
      <c r="Q10" s="15"/>
      <c r="R10" s="15"/>
      <c r="S10" s="16"/>
      <c r="U10" s="145"/>
      <c r="V10" s="145"/>
    </row>
    <row r="11" spans="1:22" ht="15" thickBot="1" x14ac:dyDescent="0.4">
      <c r="A11" s="13" t="s">
        <v>10</v>
      </c>
      <c r="B11" s="112">
        <f t="shared" si="2"/>
        <v>1639200</v>
      </c>
      <c r="C11" s="116">
        <v>300000</v>
      </c>
      <c r="D11" s="117">
        <v>158000</v>
      </c>
      <c r="E11" s="117">
        <v>370000</v>
      </c>
      <c r="F11" s="117">
        <v>30000</v>
      </c>
      <c r="G11" s="135">
        <v>162200</v>
      </c>
      <c r="H11" s="117">
        <v>551000</v>
      </c>
      <c r="I11" s="118">
        <v>68000</v>
      </c>
      <c r="J11" s="97" t="str">
        <f t="shared" si="3"/>
        <v>Completed</v>
      </c>
      <c r="K11" s="95">
        <v>1</v>
      </c>
      <c r="L11" s="74">
        <f t="shared" si="4"/>
        <v>0</v>
      </c>
      <c r="M11" s="14"/>
      <c r="N11" s="15"/>
      <c r="O11" s="15"/>
      <c r="P11" s="15"/>
      <c r="Q11" s="15"/>
      <c r="R11" s="15"/>
      <c r="S11" s="16"/>
      <c r="U11" s="145"/>
      <c r="V11" s="145"/>
    </row>
    <row r="12" spans="1:22" ht="15" thickBot="1" x14ac:dyDescent="0.4">
      <c r="A12" s="13" t="s">
        <v>11</v>
      </c>
      <c r="B12" s="112">
        <f t="shared" si="2"/>
        <v>375200</v>
      </c>
      <c r="C12" s="116">
        <v>0</v>
      </c>
      <c r="D12" s="117">
        <v>38300</v>
      </c>
      <c r="E12" s="117">
        <v>0</v>
      </c>
      <c r="F12" s="118">
        <v>0</v>
      </c>
      <c r="G12" s="117">
        <v>132900</v>
      </c>
      <c r="H12" s="134">
        <v>184000</v>
      </c>
      <c r="I12" s="118">
        <v>20000</v>
      </c>
      <c r="J12" s="97" t="str">
        <f t="shared" si="3"/>
        <v>Completed</v>
      </c>
      <c r="K12" s="95">
        <v>1</v>
      </c>
      <c r="L12" s="74">
        <f t="shared" si="4"/>
        <v>0</v>
      </c>
      <c r="M12" s="14"/>
      <c r="N12" s="15"/>
      <c r="O12" s="15"/>
      <c r="P12" s="15"/>
      <c r="Q12" s="15"/>
      <c r="R12" s="15"/>
      <c r="S12" s="16"/>
      <c r="U12" s="145"/>
      <c r="V12" s="145"/>
    </row>
    <row r="13" spans="1:22" ht="15" thickBot="1" x14ac:dyDescent="0.4">
      <c r="A13" s="13" t="s">
        <v>12</v>
      </c>
      <c r="B13" s="112">
        <f t="shared" si="2"/>
        <v>1027314.48</v>
      </c>
      <c r="C13" s="116">
        <v>100000</v>
      </c>
      <c r="D13" s="117">
        <v>25000</v>
      </c>
      <c r="E13" s="117">
        <v>0</v>
      </c>
      <c r="F13" s="117">
        <v>2000</v>
      </c>
      <c r="G13" s="136">
        <v>20000</v>
      </c>
      <c r="H13" s="117">
        <v>875314.48</v>
      </c>
      <c r="I13" s="118">
        <v>5000</v>
      </c>
      <c r="J13" s="97" t="str">
        <f t="shared" si="3"/>
        <v>Completed</v>
      </c>
      <c r="K13" s="95">
        <v>1</v>
      </c>
      <c r="L13" s="74">
        <f t="shared" si="4"/>
        <v>0</v>
      </c>
      <c r="M13" s="14"/>
      <c r="N13" s="15"/>
      <c r="O13" s="15"/>
      <c r="P13" s="15"/>
      <c r="Q13" s="15"/>
      <c r="R13" s="15"/>
      <c r="S13" s="16"/>
      <c r="U13" s="145"/>
      <c r="V13" s="145"/>
    </row>
    <row r="14" spans="1:22" ht="15" thickBot="1" x14ac:dyDescent="0.4">
      <c r="A14" s="13" t="s">
        <v>13</v>
      </c>
      <c r="B14" s="112">
        <f t="shared" si="2"/>
        <v>620500</v>
      </c>
      <c r="C14" s="116">
        <v>0</v>
      </c>
      <c r="D14" s="117">
        <v>15500</v>
      </c>
      <c r="E14" s="117">
        <v>300000</v>
      </c>
      <c r="F14" s="117">
        <v>0</v>
      </c>
      <c r="G14" s="117">
        <v>15000</v>
      </c>
      <c r="H14" s="117">
        <v>285000</v>
      </c>
      <c r="I14" s="118">
        <v>5000</v>
      </c>
      <c r="J14" s="97" t="str">
        <f t="shared" si="3"/>
        <v>Completed</v>
      </c>
      <c r="K14" s="95">
        <v>1</v>
      </c>
      <c r="L14" s="74">
        <f t="shared" si="4"/>
        <v>0</v>
      </c>
      <c r="M14" s="14"/>
      <c r="N14" s="15"/>
      <c r="O14" s="15"/>
      <c r="P14" s="15"/>
      <c r="Q14" s="15"/>
      <c r="R14" s="15"/>
      <c r="S14" s="16"/>
      <c r="U14" s="145"/>
      <c r="V14" s="145"/>
    </row>
    <row r="15" spans="1:22" ht="15" thickBot="1" x14ac:dyDescent="0.4">
      <c r="A15" s="13" t="s">
        <v>14</v>
      </c>
      <c r="B15" s="112">
        <f t="shared" si="2"/>
        <v>1707150</v>
      </c>
      <c r="C15" s="116">
        <v>280000</v>
      </c>
      <c r="D15" s="117">
        <v>132850</v>
      </c>
      <c r="E15" s="117">
        <v>0</v>
      </c>
      <c r="F15" s="117">
        <v>11500</v>
      </c>
      <c r="G15" s="117">
        <v>107200</v>
      </c>
      <c r="H15" s="117">
        <v>1121600</v>
      </c>
      <c r="I15" s="118">
        <v>54000</v>
      </c>
      <c r="J15" s="97" t="str">
        <f t="shared" si="3"/>
        <v>Completed</v>
      </c>
      <c r="K15" s="95">
        <v>1</v>
      </c>
      <c r="L15" s="74">
        <f t="shared" si="4"/>
        <v>0</v>
      </c>
      <c r="M15" s="14"/>
      <c r="N15" s="15"/>
      <c r="O15" s="15"/>
      <c r="P15" s="15"/>
      <c r="Q15" s="15"/>
      <c r="R15" s="15"/>
      <c r="S15" s="16"/>
      <c r="U15" s="146"/>
      <c r="V15" s="145"/>
    </row>
    <row r="16" spans="1:22" ht="15" thickBot="1" x14ac:dyDescent="0.4">
      <c r="A16" s="13" t="s">
        <v>15</v>
      </c>
      <c r="B16" s="112">
        <f t="shared" si="2"/>
        <v>975000</v>
      </c>
      <c r="C16" s="116">
        <v>0</v>
      </c>
      <c r="D16" s="117">
        <v>250000</v>
      </c>
      <c r="E16" s="117">
        <v>0</v>
      </c>
      <c r="F16" s="117">
        <v>0</v>
      </c>
      <c r="G16" s="117">
        <v>105000</v>
      </c>
      <c r="H16" s="117">
        <v>610000</v>
      </c>
      <c r="I16" s="118">
        <v>10000</v>
      </c>
      <c r="J16" s="97" t="str">
        <f t="shared" si="3"/>
        <v>Completed</v>
      </c>
      <c r="K16" s="95">
        <v>1</v>
      </c>
      <c r="L16" s="74">
        <f t="shared" si="4"/>
        <v>0</v>
      </c>
      <c r="M16" s="14"/>
      <c r="N16" s="15"/>
      <c r="O16" s="15"/>
      <c r="P16" s="15"/>
      <c r="Q16" s="15"/>
      <c r="R16" s="15"/>
      <c r="S16" s="16"/>
      <c r="U16" s="145"/>
      <c r="V16" s="145"/>
    </row>
    <row r="17" spans="1:22" ht="15" thickBot="1" x14ac:dyDescent="0.4">
      <c r="A17" s="13" t="s">
        <v>16</v>
      </c>
      <c r="B17" s="112">
        <f t="shared" si="2"/>
        <v>369500</v>
      </c>
      <c r="C17" s="116">
        <v>0</v>
      </c>
      <c r="D17" s="117">
        <v>113500</v>
      </c>
      <c r="E17" s="117">
        <v>0</v>
      </c>
      <c r="F17" s="117">
        <v>25500</v>
      </c>
      <c r="G17" s="117">
        <v>44000</v>
      </c>
      <c r="H17" s="117">
        <v>135500</v>
      </c>
      <c r="I17" s="118">
        <v>51000</v>
      </c>
      <c r="J17" s="97" t="str">
        <f t="shared" si="3"/>
        <v>Completed</v>
      </c>
      <c r="K17" s="95">
        <v>1</v>
      </c>
      <c r="L17" s="74">
        <f t="shared" si="4"/>
        <v>0</v>
      </c>
      <c r="M17" s="14"/>
      <c r="N17" s="15"/>
      <c r="O17" s="15"/>
      <c r="P17" s="15"/>
      <c r="Q17" s="15"/>
      <c r="R17" s="15"/>
      <c r="S17" s="16"/>
      <c r="U17" s="145"/>
      <c r="V17" s="145"/>
    </row>
    <row r="18" spans="1:22" ht="15" thickBot="1" x14ac:dyDescent="0.4">
      <c r="A18" s="13" t="s">
        <v>17</v>
      </c>
      <c r="B18" s="112">
        <f t="shared" si="2"/>
        <v>1005000</v>
      </c>
      <c r="C18" s="116">
        <v>250000</v>
      </c>
      <c r="D18" s="117">
        <v>23500</v>
      </c>
      <c r="E18" s="117">
        <v>304300</v>
      </c>
      <c r="F18" s="117">
        <v>5500</v>
      </c>
      <c r="G18" s="117">
        <v>75000</v>
      </c>
      <c r="H18" s="117">
        <v>333700</v>
      </c>
      <c r="I18" s="118">
        <v>13000</v>
      </c>
      <c r="J18" s="97" t="str">
        <f t="shared" si="3"/>
        <v>Completed</v>
      </c>
      <c r="K18" s="95">
        <v>1</v>
      </c>
      <c r="L18" s="74">
        <f t="shared" si="4"/>
        <v>0</v>
      </c>
      <c r="M18" s="14"/>
      <c r="N18" s="15"/>
      <c r="O18" s="15"/>
      <c r="P18" s="15"/>
      <c r="Q18" s="15"/>
      <c r="R18" s="15"/>
      <c r="S18" s="16"/>
      <c r="U18" s="145"/>
      <c r="V18" s="145"/>
    </row>
    <row r="19" spans="1:22" ht="15" thickBot="1" x14ac:dyDescent="0.4">
      <c r="A19" s="13" t="s">
        <v>18</v>
      </c>
      <c r="B19" s="112">
        <f t="shared" si="2"/>
        <v>1368600</v>
      </c>
      <c r="C19" s="116">
        <v>0</v>
      </c>
      <c r="D19" s="117">
        <v>37000</v>
      </c>
      <c r="E19" s="117">
        <v>10500</v>
      </c>
      <c r="F19" s="117">
        <v>0</v>
      </c>
      <c r="G19" s="117">
        <v>24100</v>
      </c>
      <c r="H19" s="117">
        <v>1297000</v>
      </c>
      <c r="I19" s="118">
        <v>0</v>
      </c>
      <c r="J19" s="97" t="str">
        <f t="shared" si="3"/>
        <v>Completed</v>
      </c>
      <c r="K19" s="95">
        <v>1</v>
      </c>
      <c r="L19" s="74">
        <f t="shared" si="4"/>
        <v>0</v>
      </c>
      <c r="M19" s="14"/>
      <c r="N19" s="15"/>
      <c r="O19" s="15"/>
      <c r="P19" s="15"/>
      <c r="Q19" s="15"/>
      <c r="R19" s="15"/>
      <c r="S19" s="16"/>
      <c r="U19" s="145"/>
      <c r="V19" s="145"/>
    </row>
    <row r="20" spans="1:22" ht="15" thickBot="1" x14ac:dyDescent="0.4">
      <c r="A20" s="13" t="s">
        <v>19</v>
      </c>
      <c r="B20" s="112">
        <f t="shared" si="2"/>
        <v>1334728.8</v>
      </c>
      <c r="C20" s="116">
        <v>150000</v>
      </c>
      <c r="D20" s="117">
        <v>1003000</v>
      </c>
      <c r="E20" s="117">
        <v>0</v>
      </c>
      <c r="F20" s="117">
        <v>1000</v>
      </c>
      <c r="G20" s="117">
        <v>90533.8</v>
      </c>
      <c r="H20" s="117">
        <v>49491</v>
      </c>
      <c r="I20" s="118">
        <v>40704</v>
      </c>
      <c r="J20" s="97" t="str">
        <f t="shared" si="3"/>
        <v>Completed</v>
      </c>
      <c r="K20" s="95">
        <v>1</v>
      </c>
      <c r="L20" s="74">
        <f t="shared" si="4"/>
        <v>0</v>
      </c>
      <c r="M20" s="14"/>
      <c r="N20" s="15"/>
      <c r="O20" s="15"/>
      <c r="P20" s="15"/>
      <c r="Q20" s="15"/>
      <c r="R20" s="15"/>
      <c r="S20" s="16"/>
      <c r="U20" s="145"/>
      <c r="V20" s="145"/>
    </row>
    <row r="21" spans="1:22" ht="15" thickBot="1" x14ac:dyDescent="0.4">
      <c r="A21" s="13" t="s">
        <v>20</v>
      </c>
      <c r="B21" s="112">
        <f t="shared" si="2"/>
        <v>1739255</v>
      </c>
      <c r="C21" s="116">
        <v>50000</v>
      </c>
      <c r="D21" s="117">
        <v>221100</v>
      </c>
      <c r="E21" s="117">
        <v>25000</v>
      </c>
      <c r="F21" s="117">
        <v>66500</v>
      </c>
      <c r="G21" s="117">
        <v>73920</v>
      </c>
      <c r="H21" s="117">
        <v>1275435</v>
      </c>
      <c r="I21" s="118">
        <v>27300</v>
      </c>
      <c r="J21" s="97" t="str">
        <f t="shared" si="3"/>
        <v>Completed</v>
      </c>
      <c r="K21" s="95">
        <v>1</v>
      </c>
      <c r="L21" s="74">
        <f t="shared" si="4"/>
        <v>0</v>
      </c>
      <c r="M21" s="14"/>
      <c r="N21" s="15"/>
      <c r="O21" s="15"/>
      <c r="P21" s="15"/>
      <c r="Q21" s="15"/>
      <c r="R21" s="15"/>
      <c r="S21" s="16"/>
      <c r="U21" s="145"/>
      <c r="V21" s="145"/>
    </row>
    <row r="22" spans="1:22" ht="15" thickBot="1" x14ac:dyDescent="0.4">
      <c r="A22" s="13" t="s">
        <v>21</v>
      </c>
      <c r="B22" s="112">
        <f t="shared" si="2"/>
        <v>1669780</v>
      </c>
      <c r="C22" s="116">
        <v>0</v>
      </c>
      <c r="D22" s="117">
        <v>1146070</v>
      </c>
      <c r="E22" s="117">
        <v>0</v>
      </c>
      <c r="F22" s="117">
        <v>0</v>
      </c>
      <c r="G22" s="117">
        <v>172450</v>
      </c>
      <c r="H22" s="117">
        <v>271260</v>
      </c>
      <c r="I22" s="118">
        <v>80000</v>
      </c>
      <c r="J22" s="97" t="str">
        <f t="shared" si="3"/>
        <v>Completed</v>
      </c>
      <c r="K22" s="95">
        <v>1</v>
      </c>
      <c r="L22" s="74">
        <f t="shared" si="4"/>
        <v>0</v>
      </c>
      <c r="M22" s="14"/>
      <c r="N22" s="15"/>
      <c r="O22" s="15"/>
      <c r="P22" s="15"/>
      <c r="Q22" s="15"/>
      <c r="R22" s="15"/>
      <c r="S22" s="16"/>
      <c r="U22" s="145"/>
      <c r="V22" s="145"/>
    </row>
    <row r="23" spans="1:22" ht="15" thickBot="1" x14ac:dyDescent="0.4">
      <c r="A23" s="13" t="s">
        <v>22</v>
      </c>
      <c r="B23" s="112">
        <f t="shared" si="2"/>
        <v>1165000</v>
      </c>
      <c r="C23" s="116">
        <v>50000</v>
      </c>
      <c r="D23" s="117">
        <v>0</v>
      </c>
      <c r="E23" s="117">
        <v>0</v>
      </c>
      <c r="F23" s="117">
        <v>0</v>
      </c>
      <c r="G23" s="117">
        <v>5000</v>
      </c>
      <c r="H23" s="117">
        <v>1105000</v>
      </c>
      <c r="I23" s="118">
        <v>5000</v>
      </c>
      <c r="J23" s="97" t="str">
        <f t="shared" si="3"/>
        <v>Completed</v>
      </c>
      <c r="K23" s="95">
        <v>1</v>
      </c>
      <c r="L23" s="74">
        <f t="shared" si="4"/>
        <v>0</v>
      </c>
      <c r="M23" s="14"/>
      <c r="N23" s="15"/>
      <c r="O23" s="15"/>
      <c r="P23" s="15"/>
      <c r="Q23" s="15"/>
      <c r="R23" s="15"/>
      <c r="S23" s="16"/>
    </row>
    <row r="24" spans="1:22" ht="15" thickBot="1" x14ac:dyDescent="0.4">
      <c r="A24" s="13" t="s">
        <v>23</v>
      </c>
      <c r="B24" s="112">
        <f t="shared" si="2"/>
        <v>574800</v>
      </c>
      <c r="C24" s="116">
        <v>0</v>
      </c>
      <c r="D24" s="117">
        <v>256000</v>
      </c>
      <c r="E24" s="117">
        <v>0</v>
      </c>
      <c r="F24" s="117">
        <v>15000</v>
      </c>
      <c r="G24" s="117">
        <v>265800</v>
      </c>
      <c r="H24" s="117">
        <v>8000</v>
      </c>
      <c r="I24" s="118">
        <v>30000</v>
      </c>
      <c r="J24" s="97" t="str">
        <f t="shared" si="3"/>
        <v>Completed</v>
      </c>
      <c r="K24" s="95">
        <v>1</v>
      </c>
      <c r="L24" s="74">
        <f t="shared" si="4"/>
        <v>0</v>
      </c>
      <c r="M24" s="14"/>
      <c r="N24" s="15"/>
      <c r="O24" s="15"/>
      <c r="P24" s="15"/>
      <c r="Q24" s="15"/>
      <c r="R24" s="15"/>
      <c r="S24" s="16"/>
    </row>
    <row r="25" spans="1:22" ht="15" thickBot="1" x14ac:dyDescent="0.4">
      <c r="A25" s="13" t="s">
        <v>24</v>
      </c>
      <c r="B25" s="112">
        <f t="shared" si="2"/>
        <v>899400</v>
      </c>
      <c r="C25" s="116">
        <v>0</v>
      </c>
      <c r="D25" s="117">
        <v>0</v>
      </c>
      <c r="E25" s="117">
        <v>0</v>
      </c>
      <c r="F25" s="117">
        <v>0</v>
      </c>
      <c r="G25" s="117">
        <v>2400</v>
      </c>
      <c r="H25" s="117">
        <v>882000</v>
      </c>
      <c r="I25" s="118">
        <v>15000</v>
      </c>
      <c r="J25" s="97" t="str">
        <f>IF((B25&gt;0),"Completed", "Not Submitted")</f>
        <v>Completed</v>
      </c>
      <c r="K25" s="95">
        <v>1</v>
      </c>
      <c r="L25" s="74">
        <f t="shared" si="4"/>
        <v>0</v>
      </c>
      <c r="M25" s="14"/>
      <c r="N25" s="15"/>
      <c r="O25" s="15"/>
      <c r="P25" s="15"/>
      <c r="Q25" s="15"/>
      <c r="R25" s="15"/>
      <c r="S25" s="16"/>
    </row>
    <row r="26" spans="1:22" ht="15" thickBot="1" x14ac:dyDescent="0.4">
      <c r="A26" s="13" t="s">
        <v>25</v>
      </c>
      <c r="B26" s="112">
        <f t="shared" si="2"/>
        <v>165975</v>
      </c>
      <c r="C26" s="116">
        <v>0</v>
      </c>
      <c r="D26" s="117">
        <v>27875</v>
      </c>
      <c r="E26" s="117">
        <v>0</v>
      </c>
      <c r="F26" s="117">
        <v>0</v>
      </c>
      <c r="G26" s="117">
        <v>9000</v>
      </c>
      <c r="H26" s="117">
        <v>129100</v>
      </c>
      <c r="I26" s="118">
        <v>0</v>
      </c>
      <c r="J26" s="97" t="str">
        <f t="shared" si="3"/>
        <v>Completed</v>
      </c>
      <c r="K26" s="95">
        <v>1</v>
      </c>
      <c r="L26" s="74">
        <f t="shared" si="4"/>
        <v>0</v>
      </c>
      <c r="M26" s="14"/>
      <c r="N26" s="15"/>
      <c r="O26" s="15"/>
      <c r="P26" s="15"/>
      <c r="Q26" s="15"/>
      <c r="R26" s="15"/>
      <c r="S26" s="16"/>
    </row>
    <row r="27" spans="1:22" ht="15" thickBot="1" x14ac:dyDescent="0.4">
      <c r="A27" s="13" t="s">
        <v>26</v>
      </c>
      <c r="B27" s="112">
        <f t="shared" si="2"/>
        <v>766000</v>
      </c>
      <c r="C27" s="116">
        <v>0</v>
      </c>
      <c r="D27" s="117">
        <v>30000</v>
      </c>
      <c r="E27" s="117">
        <v>0</v>
      </c>
      <c r="F27" s="117">
        <v>0</v>
      </c>
      <c r="G27" s="117">
        <v>1000</v>
      </c>
      <c r="H27" s="117">
        <v>735000</v>
      </c>
      <c r="I27" s="118">
        <v>0</v>
      </c>
      <c r="J27" s="97" t="str">
        <f t="shared" si="3"/>
        <v>Completed</v>
      </c>
      <c r="K27" s="95">
        <v>1</v>
      </c>
      <c r="L27" s="74">
        <f t="shared" si="4"/>
        <v>0</v>
      </c>
      <c r="M27" s="14"/>
      <c r="N27" s="15"/>
      <c r="O27" s="15"/>
      <c r="P27" s="15"/>
      <c r="Q27" s="15"/>
      <c r="R27" s="15"/>
      <c r="S27" s="16"/>
    </row>
    <row r="28" spans="1:22" ht="15" thickBot="1" x14ac:dyDescent="0.4">
      <c r="A28" s="13" t="s">
        <v>27</v>
      </c>
      <c r="B28" s="112">
        <f t="shared" si="2"/>
        <v>801250</v>
      </c>
      <c r="C28" s="116">
        <v>100000</v>
      </c>
      <c r="D28" s="117">
        <v>95250</v>
      </c>
      <c r="E28" s="117">
        <v>0</v>
      </c>
      <c r="F28" s="117">
        <v>21000</v>
      </c>
      <c r="G28" s="117">
        <v>152000</v>
      </c>
      <c r="H28" s="117">
        <v>358000</v>
      </c>
      <c r="I28" s="118">
        <v>75000</v>
      </c>
      <c r="J28" s="97" t="str">
        <f t="shared" si="3"/>
        <v>Completed</v>
      </c>
      <c r="K28" s="95">
        <v>1</v>
      </c>
      <c r="L28" s="74">
        <f t="shared" si="4"/>
        <v>0</v>
      </c>
      <c r="M28" s="14"/>
      <c r="N28" s="15"/>
      <c r="O28" s="15"/>
      <c r="P28" s="15"/>
      <c r="Q28" s="15"/>
      <c r="R28" s="15"/>
      <c r="S28" s="16"/>
    </row>
    <row r="29" spans="1:22" ht="15" thickBot="1" x14ac:dyDescent="0.4">
      <c r="A29" s="13" t="s">
        <v>28</v>
      </c>
      <c r="B29" s="112">
        <f t="shared" si="2"/>
        <v>965300</v>
      </c>
      <c r="C29" s="116">
        <v>100000</v>
      </c>
      <c r="D29" s="117">
        <v>20000</v>
      </c>
      <c r="E29" s="117">
        <v>0</v>
      </c>
      <c r="F29" s="117">
        <v>0</v>
      </c>
      <c r="G29" s="117">
        <v>20000</v>
      </c>
      <c r="H29" s="117">
        <v>825300</v>
      </c>
      <c r="I29" s="118">
        <v>0</v>
      </c>
      <c r="J29" s="97" t="str">
        <f t="shared" si="3"/>
        <v>Completed</v>
      </c>
      <c r="K29" s="95">
        <v>1</v>
      </c>
      <c r="L29" s="74">
        <f t="shared" si="4"/>
        <v>0</v>
      </c>
      <c r="M29" s="14"/>
      <c r="N29" s="15"/>
      <c r="O29" s="15"/>
      <c r="P29" s="15"/>
      <c r="Q29" s="15"/>
      <c r="R29" s="15"/>
      <c r="S29" s="16"/>
    </row>
    <row r="30" spans="1:22" ht="15" thickBot="1" x14ac:dyDescent="0.4">
      <c r="A30" s="13" t="s">
        <v>29</v>
      </c>
      <c r="B30" s="112">
        <f t="shared" si="2"/>
        <v>157500</v>
      </c>
      <c r="C30" s="116">
        <v>0</v>
      </c>
      <c r="D30" s="117">
        <v>50000</v>
      </c>
      <c r="E30" s="117">
        <v>0</v>
      </c>
      <c r="F30" s="117">
        <v>2500</v>
      </c>
      <c r="G30" s="117">
        <v>50000</v>
      </c>
      <c r="H30" s="117">
        <v>45000</v>
      </c>
      <c r="I30" s="118">
        <v>10000</v>
      </c>
      <c r="J30" s="97" t="str">
        <f t="shared" si="3"/>
        <v>Completed</v>
      </c>
      <c r="K30" s="95">
        <v>1</v>
      </c>
      <c r="L30" s="74">
        <f t="shared" si="4"/>
        <v>0</v>
      </c>
      <c r="M30" s="14"/>
      <c r="N30" s="15"/>
      <c r="O30" s="15"/>
      <c r="P30" s="15"/>
      <c r="Q30" s="15"/>
      <c r="R30" s="15"/>
      <c r="S30" s="16"/>
    </row>
    <row r="31" spans="1:22" ht="15" thickBot="1" x14ac:dyDescent="0.4">
      <c r="A31" s="13" t="s">
        <v>30</v>
      </c>
      <c r="B31" s="112">
        <f t="shared" si="2"/>
        <v>394800</v>
      </c>
      <c r="C31" s="116">
        <v>0</v>
      </c>
      <c r="D31" s="117">
        <v>139000</v>
      </c>
      <c r="E31" s="117">
        <v>0</v>
      </c>
      <c r="F31" s="117">
        <v>0</v>
      </c>
      <c r="G31" s="117">
        <v>20800</v>
      </c>
      <c r="H31" s="117">
        <v>225000</v>
      </c>
      <c r="I31" s="118">
        <v>10000</v>
      </c>
      <c r="J31" s="97" t="str">
        <f t="shared" si="3"/>
        <v>Completed</v>
      </c>
      <c r="K31" s="95">
        <v>1</v>
      </c>
      <c r="L31" s="74">
        <f t="shared" si="4"/>
        <v>0</v>
      </c>
      <c r="M31" s="14"/>
      <c r="N31" s="15"/>
      <c r="O31" s="15"/>
      <c r="P31" s="15"/>
      <c r="Q31" s="15"/>
      <c r="R31" s="15"/>
      <c r="S31" s="16"/>
    </row>
    <row r="32" spans="1:22" ht="15" thickBot="1" x14ac:dyDescent="0.4">
      <c r="A32" s="13" t="s">
        <v>31</v>
      </c>
      <c r="B32" s="112">
        <f t="shared" si="2"/>
        <v>562000</v>
      </c>
      <c r="C32" s="116">
        <v>50000</v>
      </c>
      <c r="D32" s="117">
        <v>280000</v>
      </c>
      <c r="E32" s="117">
        <v>0</v>
      </c>
      <c r="F32" s="117">
        <v>60000</v>
      </c>
      <c r="G32" s="117">
        <v>122000</v>
      </c>
      <c r="H32" s="117">
        <v>35000</v>
      </c>
      <c r="I32" s="118">
        <v>15000</v>
      </c>
      <c r="J32" s="97" t="str">
        <f t="shared" si="3"/>
        <v>Completed</v>
      </c>
      <c r="K32" s="95">
        <v>1</v>
      </c>
      <c r="L32" s="74">
        <f t="shared" si="4"/>
        <v>0</v>
      </c>
      <c r="M32" s="14"/>
      <c r="N32" s="15"/>
      <c r="O32" s="15"/>
      <c r="P32" s="15"/>
      <c r="Q32" s="15"/>
      <c r="R32" s="15"/>
      <c r="S32" s="16"/>
    </row>
    <row r="33" spans="1:21" ht="15" thickBot="1" x14ac:dyDescent="0.4">
      <c r="A33" s="13" t="s">
        <v>32</v>
      </c>
      <c r="B33" s="112">
        <f t="shared" si="2"/>
        <v>756572.5</v>
      </c>
      <c r="C33" s="116">
        <v>60000</v>
      </c>
      <c r="D33" s="117">
        <v>30000</v>
      </c>
      <c r="E33" s="117">
        <v>0</v>
      </c>
      <c r="F33" s="117">
        <v>3000</v>
      </c>
      <c r="G33" s="117">
        <v>35000</v>
      </c>
      <c r="H33" s="117">
        <v>628572.5</v>
      </c>
      <c r="I33" s="118">
        <v>0</v>
      </c>
      <c r="J33" s="97" t="str">
        <f t="shared" si="3"/>
        <v>Completed</v>
      </c>
      <c r="K33" s="95">
        <v>1</v>
      </c>
      <c r="L33" s="74">
        <f t="shared" si="4"/>
        <v>0</v>
      </c>
      <c r="M33" s="14"/>
      <c r="N33" s="15"/>
      <c r="O33" s="15"/>
      <c r="P33" s="15"/>
      <c r="Q33" s="15"/>
      <c r="R33" s="15"/>
      <c r="S33" s="16"/>
    </row>
    <row r="34" spans="1:21" ht="15" thickBot="1" x14ac:dyDescent="0.4">
      <c r="A34" s="13" t="s">
        <v>33</v>
      </c>
      <c r="B34" s="112">
        <f t="shared" si="2"/>
        <v>1701926</v>
      </c>
      <c r="C34" s="116">
        <v>250000</v>
      </c>
      <c r="D34" s="117">
        <v>56926</v>
      </c>
      <c r="E34" s="117">
        <v>0</v>
      </c>
      <c r="F34" s="117">
        <v>0</v>
      </c>
      <c r="G34" s="117">
        <v>30000</v>
      </c>
      <c r="H34" s="117">
        <v>1350000</v>
      </c>
      <c r="I34" s="118">
        <v>15000</v>
      </c>
      <c r="J34" s="97" t="str">
        <f t="shared" si="3"/>
        <v>Completed</v>
      </c>
      <c r="K34" s="95">
        <v>1</v>
      </c>
      <c r="L34" s="74">
        <f t="shared" si="4"/>
        <v>0</v>
      </c>
      <c r="M34" s="14"/>
      <c r="N34" s="15"/>
      <c r="O34" s="15"/>
      <c r="P34" s="15"/>
      <c r="Q34" s="15"/>
      <c r="R34" s="15"/>
      <c r="S34" s="16"/>
    </row>
    <row r="35" spans="1:21" ht="15" thickBot="1" x14ac:dyDescent="0.4">
      <c r="A35" s="13" t="s">
        <v>34</v>
      </c>
      <c r="B35" s="112">
        <f t="shared" ref="B35:B66" si="5">SUM(C35:I35)</f>
        <v>3899400</v>
      </c>
      <c r="C35" s="116">
        <v>100000</v>
      </c>
      <c r="D35" s="117">
        <v>2600000</v>
      </c>
      <c r="E35" s="117">
        <v>0</v>
      </c>
      <c r="F35" s="117">
        <v>80000</v>
      </c>
      <c r="G35" s="117">
        <v>362400</v>
      </c>
      <c r="H35" s="117">
        <v>651000</v>
      </c>
      <c r="I35" s="118">
        <v>106000</v>
      </c>
      <c r="J35" s="97" t="str">
        <f t="shared" si="3"/>
        <v>Completed</v>
      </c>
      <c r="K35" s="95">
        <v>1</v>
      </c>
      <c r="L35" s="74">
        <f t="shared" ref="L35:L98" si="6">SUM(M35:S35)</f>
        <v>0</v>
      </c>
      <c r="M35" s="14"/>
      <c r="N35" s="15"/>
      <c r="O35" s="15"/>
      <c r="P35" s="15"/>
      <c r="Q35" s="15"/>
      <c r="R35" s="15"/>
      <c r="S35" s="16"/>
    </row>
    <row r="36" spans="1:21" ht="15" thickBot="1" x14ac:dyDescent="0.4">
      <c r="A36" s="13" t="s">
        <v>35</v>
      </c>
      <c r="B36" s="112">
        <f t="shared" si="5"/>
        <v>513750</v>
      </c>
      <c r="C36" s="116">
        <v>50000</v>
      </c>
      <c r="D36" s="117">
        <v>250000</v>
      </c>
      <c r="E36" s="117">
        <v>0</v>
      </c>
      <c r="F36" s="117">
        <v>10000</v>
      </c>
      <c r="G36" s="117">
        <v>150000</v>
      </c>
      <c r="H36" s="117">
        <v>3750</v>
      </c>
      <c r="I36" s="118">
        <v>50000</v>
      </c>
      <c r="J36" s="97" t="str">
        <f>IF((B36&gt;0),"Completed", "Not Submitted")</f>
        <v>Completed</v>
      </c>
      <c r="K36" s="95">
        <v>1</v>
      </c>
      <c r="L36" s="74">
        <f t="shared" si="6"/>
        <v>0</v>
      </c>
      <c r="M36" s="14"/>
      <c r="N36" s="15"/>
      <c r="O36" s="15"/>
      <c r="P36" s="15"/>
      <c r="Q36" s="15"/>
      <c r="R36" s="15"/>
      <c r="S36" s="16"/>
    </row>
    <row r="37" spans="1:21" ht="15" thickBot="1" x14ac:dyDescent="0.4">
      <c r="A37" s="13" t="s">
        <v>36</v>
      </c>
      <c r="B37" s="112">
        <f t="shared" si="5"/>
        <v>918760</v>
      </c>
      <c r="C37" s="116">
        <v>0</v>
      </c>
      <c r="D37" s="117">
        <v>17500</v>
      </c>
      <c r="E37" s="117">
        <v>430000</v>
      </c>
      <c r="F37" s="117">
        <v>0</v>
      </c>
      <c r="G37" s="117">
        <v>20500</v>
      </c>
      <c r="H37" s="117">
        <v>440760</v>
      </c>
      <c r="I37" s="118">
        <v>10000</v>
      </c>
      <c r="J37" s="97" t="str">
        <f t="shared" ref="J37:J100" si="7">IF((B37&gt;0),"Completed", "Not Submitted")</f>
        <v>Completed</v>
      </c>
      <c r="K37" s="95">
        <v>1</v>
      </c>
      <c r="L37" s="74">
        <f t="shared" si="6"/>
        <v>0</v>
      </c>
      <c r="M37" s="14"/>
      <c r="N37" s="15"/>
      <c r="O37" s="15"/>
      <c r="P37" s="15"/>
      <c r="Q37" s="15"/>
      <c r="R37" s="15"/>
      <c r="S37" s="16"/>
    </row>
    <row r="38" spans="1:21" ht="15" thickBot="1" x14ac:dyDescent="0.4">
      <c r="A38" s="13" t="s">
        <v>37</v>
      </c>
      <c r="B38" s="112">
        <f t="shared" si="5"/>
        <v>1443000</v>
      </c>
      <c r="C38" s="116">
        <v>100000</v>
      </c>
      <c r="D38" s="117">
        <v>92500</v>
      </c>
      <c r="E38" s="117">
        <v>0</v>
      </c>
      <c r="F38" s="117">
        <v>0</v>
      </c>
      <c r="G38" s="117">
        <v>212000</v>
      </c>
      <c r="H38" s="117">
        <v>307000</v>
      </c>
      <c r="I38" s="118">
        <v>731500</v>
      </c>
      <c r="J38" s="97" t="str">
        <f t="shared" si="7"/>
        <v>Completed</v>
      </c>
      <c r="K38" s="95">
        <v>2</v>
      </c>
      <c r="L38" s="74">
        <f t="shared" si="6"/>
        <v>0</v>
      </c>
      <c r="M38" s="14"/>
      <c r="N38" s="15"/>
      <c r="O38" s="15"/>
      <c r="P38" s="15"/>
      <c r="Q38" s="15"/>
      <c r="R38" s="15"/>
      <c r="S38" s="16"/>
      <c r="U38" s="1" t="s">
        <v>165</v>
      </c>
    </row>
    <row r="39" spans="1:21" ht="15" thickBot="1" x14ac:dyDescent="0.4">
      <c r="A39" s="13" t="s">
        <v>38</v>
      </c>
      <c r="B39" s="112">
        <f t="shared" si="5"/>
        <v>789250</v>
      </c>
      <c r="C39" s="116">
        <v>250000</v>
      </c>
      <c r="D39" s="117">
        <v>113150</v>
      </c>
      <c r="E39" s="117">
        <v>0</v>
      </c>
      <c r="F39" s="117">
        <v>7000</v>
      </c>
      <c r="G39" s="117">
        <v>156800</v>
      </c>
      <c r="H39" s="117">
        <v>250300</v>
      </c>
      <c r="I39" s="118">
        <v>12000</v>
      </c>
      <c r="J39" s="97" t="str">
        <f t="shared" si="7"/>
        <v>Completed</v>
      </c>
      <c r="K39" s="95">
        <v>1</v>
      </c>
      <c r="L39" s="74">
        <f t="shared" si="6"/>
        <v>0</v>
      </c>
      <c r="M39" s="14"/>
      <c r="N39" s="15"/>
      <c r="O39" s="15"/>
      <c r="P39" s="15"/>
      <c r="Q39" s="15"/>
      <c r="R39" s="15"/>
      <c r="S39" s="16"/>
    </row>
    <row r="40" spans="1:21" ht="15" thickBot="1" x14ac:dyDescent="0.4">
      <c r="A40" s="13" t="s">
        <v>39</v>
      </c>
      <c r="B40" s="112">
        <f t="shared" si="5"/>
        <v>1476600</v>
      </c>
      <c r="C40" s="116">
        <v>200000</v>
      </c>
      <c r="D40" s="117">
        <v>90000</v>
      </c>
      <c r="E40" s="117">
        <v>0</v>
      </c>
      <c r="F40" s="117">
        <v>0</v>
      </c>
      <c r="G40" s="117">
        <v>26600</v>
      </c>
      <c r="H40" s="117">
        <v>1130000</v>
      </c>
      <c r="I40" s="118">
        <v>30000</v>
      </c>
      <c r="J40" s="97" t="str">
        <f t="shared" si="7"/>
        <v>Completed</v>
      </c>
      <c r="K40" s="95">
        <v>3</v>
      </c>
      <c r="L40" s="74">
        <f t="shared" si="6"/>
        <v>0</v>
      </c>
      <c r="M40" s="14"/>
      <c r="N40" s="15"/>
      <c r="O40" s="15"/>
      <c r="P40" s="15"/>
      <c r="Q40" s="15"/>
      <c r="R40" s="15"/>
      <c r="S40" s="16"/>
      <c r="U40" s="1" t="s">
        <v>163</v>
      </c>
    </row>
    <row r="41" spans="1:21" ht="15" thickBot="1" x14ac:dyDescent="0.4">
      <c r="A41" s="13" t="s">
        <v>40</v>
      </c>
      <c r="B41" s="112">
        <f t="shared" si="5"/>
        <v>402000</v>
      </c>
      <c r="C41" s="116">
        <v>50000</v>
      </c>
      <c r="D41" s="117">
        <v>115000</v>
      </c>
      <c r="E41" s="117">
        <v>0</v>
      </c>
      <c r="F41" s="117">
        <v>0</v>
      </c>
      <c r="G41" s="117">
        <v>195000</v>
      </c>
      <c r="H41" s="117">
        <v>32000</v>
      </c>
      <c r="I41" s="118">
        <v>10000</v>
      </c>
      <c r="J41" s="97" t="str">
        <f t="shared" si="7"/>
        <v>Completed</v>
      </c>
      <c r="K41" s="95">
        <v>1</v>
      </c>
      <c r="L41" s="74">
        <f t="shared" si="6"/>
        <v>0</v>
      </c>
      <c r="M41" s="14"/>
      <c r="N41" s="15"/>
      <c r="O41" s="15"/>
      <c r="P41" s="15"/>
      <c r="Q41" s="15"/>
      <c r="R41" s="15"/>
      <c r="S41" s="16"/>
    </row>
    <row r="42" spans="1:21" ht="15" thickBot="1" x14ac:dyDescent="0.4">
      <c r="A42" s="13" t="s">
        <v>41</v>
      </c>
      <c r="B42" s="112">
        <f t="shared" si="5"/>
        <v>1302125</v>
      </c>
      <c r="C42" s="116">
        <v>0</v>
      </c>
      <c r="D42" s="117">
        <v>22500</v>
      </c>
      <c r="E42" s="117">
        <v>0</v>
      </c>
      <c r="F42" s="117">
        <v>0</v>
      </c>
      <c r="G42" s="117">
        <v>20500</v>
      </c>
      <c r="H42" s="117">
        <v>1257125</v>
      </c>
      <c r="I42" s="118">
        <v>2000</v>
      </c>
      <c r="J42" s="97" t="str">
        <f t="shared" si="7"/>
        <v>Completed</v>
      </c>
      <c r="K42" s="95">
        <v>1</v>
      </c>
      <c r="L42" s="74">
        <f t="shared" si="6"/>
        <v>0</v>
      </c>
      <c r="M42" s="14"/>
      <c r="N42" s="15"/>
      <c r="O42" s="15"/>
      <c r="P42" s="15"/>
      <c r="Q42" s="15"/>
      <c r="R42" s="15"/>
      <c r="S42" s="16"/>
    </row>
    <row r="43" spans="1:21" ht="15" thickBot="1" x14ac:dyDescent="0.4">
      <c r="A43" s="13" t="s">
        <v>42</v>
      </c>
      <c r="B43" s="112">
        <f t="shared" si="5"/>
        <v>5195461.92</v>
      </c>
      <c r="C43" s="116">
        <v>240000</v>
      </c>
      <c r="D43" s="117">
        <v>196265.52</v>
      </c>
      <c r="E43" s="117">
        <v>0</v>
      </c>
      <c r="F43" s="117">
        <v>0</v>
      </c>
      <c r="G43" s="117">
        <v>166530</v>
      </c>
      <c r="H43" s="117">
        <v>4528610.4000000004</v>
      </c>
      <c r="I43" s="118">
        <v>64056</v>
      </c>
      <c r="J43" s="97" t="str">
        <f t="shared" si="7"/>
        <v>Completed</v>
      </c>
      <c r="K43" s="95">
        <v>1</v>
      </c>
      <c r="L43" s="74">
        <f t="shared" si="6"/>
        <v>0</v>
      </c>
      <c r="M43" s="14"/>
      <c r="N43" s="15"/>
      <c r="O43" s="15"/>
      <c r="P43" s="15"/>
      <c r="Q43" s="15"/>
      <c r="R43" s="15"/>
      <c r="S43" s="16"/>
    </row>
    <row r="44" spans="1:21" ht="15" thickBot="1" x14ac:dyDescent="0.4">
      <c r="A44" s="13" t="s">
        <v>43</v>
      </c>
      <c r="B44" s="112">
        <f t="shared" si="5"/>
        <v>1175200</v>
      </c>
      <c r="C44" s="116">
        <v>0</v>
      </c>
      <c r="D44" s="117">
        <v>280700</v>
      </c>
      <c r="E44" s="117">
        <v>0</v>
      </c>
      <c r="F44" s="117">
        <v>66000</v>
      </c>
      <c r="G44" s="117">
        <v>81500</v>
      </c>
      <c r="H44" s="117">
        <v>735000</v>
      </c>
      <c r="I44" s="118">
        <v>12000</v>
      </c>
      <c r="J44" s="97" t="str">
        <f t="shared" si="7"/>
        <v>Completed</v>
      </c>
      <c r="K44" s="95">
        <v>1</v>
      </c>
      <c r="L44" s="74">
        <f t="shared" si="6"/>
        <v>0</v>
      </c>
      <c r="M44" s="14"/>
      <c r="N44" s="15"/>
      <c r="O44" s="15"/>
      <c r="P44" s="15"/>
      <c r="Q44" s="15"/>
      <c r="R44" s="15"/>
      <c r="S44" s="16"/>
    </row>
    <row r="45" spans="1:21" ht="15" thickBot="1" x14ac:dyDescent="0.4">
      <c r="A45" s="13" t="s">
        <v>44</v>
      </c>
      <c r="B45" s="112">
        <f t="shared" si="5"/>
        <v>657212</v>
      </c>
      <c r="C45" s="116">
        <v>75000</v>
      </c>
      <c r="D45" s="117">
        <v>187305</v>
      </c>
      <c r="E45" s="117">
        <v>0</v>
      </c>
      <c r="F45" s="117">
        <v>7000</v>
      </c>
      <c r="G45" s="117">
        <v>267961</v>
      </c>
      <c r="H45" s="117">
        <v>110966</v>
      </c>
      <c r="I45" s="118">
        <v>8980</v>
      </c>
      <c r="J45" s="97" t="str">
        <f t="shared" si="7"/>
        <v>Completed</v>
      </c>
      <c r="K45" s="95">
        <v>1</v>
      </c>
      <c r="L45" s="74">
        <f t="shared" si="6"/>
        <v>0</v>
      </c>
      <c r="M45" s="14"/>
      <c r="N45" s="15"/>
      <c r="O45" s="15"/>
      <c r="P45" s="15"/>
      <c r="Q45" s="15"/>
      <c r="R45" s="15"/>
      <c r="S45" s="16"/>
    </row>
    <row r="46" spans="1:21" ht="15" thickBot="1" x14ac:dyDescent="0.4">
      <c r="A46" s="13" t="s">
        <v>45</v>
      </c>
      <c r="B46" s="112">
        <f t="shared" si="5"/>
        <v>588250</v>
      </c>
      <c r="C46" s="116">
        <v>0</v>
      </c>
      <c r="D46" s="117">
        <v>16500</v>
      </c>
      <c r="E46" s="117">
        <v>2500</v>
      </c>
      <c r="F46" s="117">
        <v>0</v>
      </c>
      <c r="G46" s="117">
        <v>0</v>
      </c>
      <c r="H46" s="117">
        <v>564250</v>
      </c>
      <c r="I46" s="118">
        <v>5000</v>
      </c>
      <c r="J46" s="97" t="str">
        <f t="shared" si="7"/>
        <v>Completed</v>
      </c>
      <c r="K46" s="95">
        <v>1</v>
      </c>
      <c r="L46" s="74">
        <f t="shared" si="6"/>
        <v>0</v>
      </c>
      <c r="M46" s="14"/>
      <c r="N46" s="15"/>
      <c r="O46" s="15"/>
      <c r="P46" s="15"/>
      <c r="Q46" s="15"/>
      <c r="R46" s="15"/>
      <c r="S46" s="16"/>
    </row>
    <row r="47" spans="1:21" ht="15" thickBot="1" x14ac:dyDescent="0.4">
      <c r="A47" s="13" t="s">
        <v>46</v>
      </c>
      <c r="B47" s="112">
        <f>SUM(C47:I47)</f>
        <v>867000</v>
      </c>
      <c r="C47" s="116">
        <v>100000</v>
      </c>
      <c r="D47" s="117">
        <v>40000</v>
      </c>
      <c r="E47" s="117">
        <v>0</v>
      </c>
      <c r="F47" s="117">
        <v>0</v>
      </c>
      <c r="G47" s="117">
        <v>4000</v>
      </c>
      <c r="H47" s="117">
        <v>721000</v>
      </c>
      <c r="I47" s="118">
        <v>2000</v>
      </c>
      <c r="J47" s="97" t="str">
        <f t="shared" si="7"/>
        <v>Completed</v>
      </c>
      <c r="K47" s="95">
        <v>1</v>
      </c>
      <c r="L47" s="74">
        <f t="shared" si="6"/>
        <v>0</v>
      </c>
      <c r="M47" s="14"/>
      <c r="N47" s="15"/>
      <c r="O47" s="15"/>
      <c r="P47" s="15"/>
      <c r="Q47" s="15"/>
      <c r="R47" s="15"/>
      <c r="S47" s="16"/>
    </row>
    <row r="48" spans="1:21" ht="15" thickBot="1" x14ac:dyDescent="0.4">
      <c r="A48" s="13" t="s">
        <v>47</v>
      </c>
      <c r="B48" s="112">
        <f t="shared" si="5"/>
        <v>2107600</v>
      </c>
      <c r="C48" s="116">
        <v>300000</v>
      </c>
      <c r="D48" s="117">
        <v>544000</v>
      </c>
      <c r="E48" s="117">
        <v>0</v>
      </c>
      <c r="F48" s="117">
        <v>60000</v>
      </c>
      <c r="G48" s="117">
        <v>403600</v>
      </c>
      <c r="H48" s="117">
        <v>650000</v>
      </c>
      <c r="I48" s="118">
        <v>150000</v>
      </c>
      <c r="J48" s="97" t="str">
        <f t="shared" si="7"/>
        <v>Completed</v>
      </c>
      <c r="K48" s="95">
        <v>1</v>
      </c>
      <c r="L48" s="74">
        <f t="shared" si="6"/>
        <v>0</v>
      </c>
      <c r="M48" s="14"/>
      <c r="N48" s="15"/>
      <c r="O48" s="15"/>
      <c r="P48" s="15"/>
      <c r="Q48" s="15"/>
      <c r="R48" s="15"/>
      <c r="S48" s="16"/>
    </row>
    <row r="49" spans="1:19" ht="15" thickBot="1" x14ac:dyDescent="0.4">
      <c r="A49" s="13" t="s">
        <v>48</v>
      </c>
      <c r="B49" s="112">
        <f t="shared" si="5"/>
        <v>545000</v>
      </c>
      <c r="C49" s="116">
        <v>100000</v>
      </c>
      <c r="D49" s="117">
        <v>140000</v>
      </c>
      <c r="E49" s="117">
        <v>0</v>
      </c>
      <c r="F49" s="117">
        <v>15000</v>
      </c>
      <c r="G49" s="117">
        <v>100000</v>
      </c>
      <c r="H49" s="117">
        <v>165000</v>
      </c>
      <c r="I49" s="118">
        <v>25000</v>
      </c>
      <c r="J49" s="97" t="str">
        <f t="shared" si="7"/>
        <v>Completed</v>
      </c>
      <c r="K49" s="95">
        <v>1</v>
      </c>
      <c r="L49" s="74">
        <f t="shared" si="6"/>
        <v>0</v>
      </c>
      <c r="M49" s="14"/>
      <c r="N49" s="15"/>
      <c r="O49" s="15"/>
      <c r="P49" s="15"/>
      <c r="Q49" s="15"/>
      <c r="R49" s="15"/>
      <c r="S49" s="16"/>
    </row>
    <row r="50" spans="1:19" ht="15" thickBot="1" x14ac:dyDescent="0.4">
      <c r="A50" s="13" t="s">
        <v>49</v>
      </c>
      <c r="B50" s="112">
        <f t="shared" si="5"/>
        <v>198000</v>
      </c>
      <c r="C50" s="116">
        <v>0</v>
      </c>
      <c r="D50" s="117">
        <v>12000</v>
      </c>
      <c r="E50" s="117">
        <v>0</v>
      </c>
      <c r="F50" s="117">
        <v>0</v>
      </c>
      <c r="G50" s="117">
        <v>0</v>
      </c>
      <c r="H50" s="119">
        <v>186000</v>
      </c>
      <c r="I50" s="118">
        <v>0</v>
      </c>
      <c r="J50" s="97" t="str">
        <f t="shared" si="7"/>
        <v>Completed</v>
      </c>
      <c r="K50" s="95">
        <v>1</v>
      </c>
      <c r="L50" s="74">
        <f t="shared" si="6"/>
        <v>0</v>
      </c>
      <c r="M50" s="14"/>
      <c r="N50" s="15"/>
      <c r="O50" s="15"/>
      <c r="P50" s="15"/>
      <c r="Q50" s="15"/>
      <c r="R50" s="15"/>
      <c r="S50" s="16"/>
    </row>
    <row r="51" spans="1:19" ht="15" thickBot="1" x14ac:dyDescent="0.4">
      <c r="A51" s="13" t="s">
        <v>50</v>
      </c>
      <c r="B51" s="112">
        <f t="shared" si="5"/>
        <v>477500</v>
      </c>
      <c r="C51" s="116">
        <v>50000</v>
      </c>
      <c r="D51" s="117">
        <v>155000</v>
      </c>
      <c r="E51" s="117">
        <v>0</v>
      </c>
      <c r="F51" s="117">
        <v>0</v>
      </c>
      <c r="G51" s="117">
        <v>110000</v>
      </c>
      <c r="H51" s="117">
        <v>155000</v>
      </c>
      <c r="I51" s="118">
        <v>7500</v>
      </c>
      <c r="J51" s="97" t="str">
        <f t="shared" si="7"/>
        <v>Completed</v>
      </c>
      <c r="K51" s="95">
        <v>1</v>
      </c>
      <c r="L51" s="74">
        <f t="shared" si="6"/>
        <v>0</v>
      </c>
      <c r="M51" s="14"/>
      <c r="N51" s="15"/>
      <c r="O51" s="15"/>
      <c r="P51" s="15"/>
      <c r="Q51" s="15"/>
      <c r="R51" s="15"/>
      <c r="S51" s="16"/>
    </row>
    <row r="52" spans="1:19" ht="15" thickBot="1" x14ac:dyDescent="0.4">
      <c r="A52" s="13" t="s">
        <v>51</v>
      </c>
      <c r="B52" s="112">
        <f t="shared" si="5"/>
        <v>2727501</v>
      </c>
      <c r="C52" s="116">
        <v>2050000</v>
      </c>
      <c r="D52" s="117">
        <v>263622</v>
      </c>
      <c r="E52" s="117">
        <v>19500</v>
      </c>
      <c r="F52" s="117">
        <v>30000</v>
      </c>
      <c r="G52" s="117">
        <v>127726</v>
      </c>
      <c r="H52" s="117">
        <v>177653</v>
      </c>
      <c r="I52" s="118">
        <v>59000</v>
      </c>
      <c r="J52" s="97" t="str">
        <f t="shared" si="7"/>
        <v>Completed</v>
      </c>
      <c r="K52" s="95">
        <v>1</v>
      </c>
      <c r="L52" s="74">
        <f t="shared" si="6"/>
        <v>0</v>
      </c>
      <c r="M52" s="14"/>
      <c r="N52" s="15"/>
      <c r="O52" s="15"/>
      <c r="P52" s="15"/>
      <c r="Q52" s="15"/>
      <c r="R52" s="15"/>
      <c r="S52" s="16"/>
    </row>
    <row r="53" spans="1:19" ht="15" thickBot="1" x14ac:dyDescent="0.4">
      <c r="A53" s="13" t="s">
        <v>52</v>
      </c>
      <c r="B53" s="112">
        <f t="shared" si="5"/>
        <v>1995000</v>
      </c>
      <c r="C53" s="116">
        <v>200000</v>
      </c>
      <c r="D53" s="117">
        <v>65000</v>
      </c>
      <c r="E53" s="117">
        <v>0</v>
      </c>
      <c r="F53" s="117">
        <v>0</v>
      </c>
      <c r="G53" s="117">
        <v>25000</v>
      </c>
      <c r="H53" s="117">
        <v>1680000</v>
      </c>
      <c r="I53" s="118">
        <v>25000</v>
      </c>
      <c r="J53" s="97" t="str">
        <f t="shared" si="7"/>
        <v>Completed</v>
      </c>
      <c r="K53" s="95">
        <v>1</v>
      </c>
      <c r="L53" s="74">
        <f t="shared" si="6"/>
        <v>0</v>
      </c>
      <c r="M53" s="14"/>
      <c r="N53" s="15"/>
      <c r="O53" s="15"/>
      <c r="P53" s="15"/>
      <c r="Q53" s="15"/>
      <c r="R53" s="15"/>
      <c r="S53" s="16"/>
    </row>
    <row r="54" spans="1:19" ht="15" thickBot="1" x14ac:dyDescent="0.4">
      <c r="A54" s="13" t="s">
        <v>53</v>
      </c>
      <c r="B54" s="112">
        <f t="shared" si="5"/>
        <v>2413445</v>
      </c>
      <c r="C54" s="116">
        <v>100000</v>
      </c>
      <c r="D54" s="117">
        <v>32529</v>
      </c>
      <c r="E54" s="117">
        <v>49500</v>
      </c>
      <c r="F54" s="117">
        <v>13500</v>
      </c>
      <c r="G54" s="117">
        <v>42461</v>
      </c>
      <c r="H54" s="117">
        <v>2175455</v>
      </c>
      <c r="I54" s="118">
        <v>0</v>
      </c>
      <c r="J54" s="97" t="str">
        <f t="shared" si="7"/>
        <v>Completed</v>
      </c>
      <c r="K54" s="95">
        <v>1</v>
      </c>
      <c r="L54" s="74">
        <f t="shared" si="6"/>
        <v>0</v>
      </c>
      <c r="M54" s="14"/>
      <c r="N54" s="15"/>
      <c r="O54" s="15"/>
      <c r="P54" s="15"/>
      <c r="Q54" s="15"/>
      <c r="R54" s="15"/>
      <c r="S54" s="16"/>
    </row>
    <row r="55" spans="1:19" ht="15" thickBot="1" x14ac:dyDescent="0.4">
      <c r="A55" s="13" t="s">
        <v>54</v>
      </c>
      <c r="B55" s="112">
        <f t="shared" si="5"/>
        <v>824900</v>
      </c>
      <c r="C55" s="116">
        <v>400000</v>
      </c>
      <c r="D55" s="117">
        <v>206000</v>
      </c>
      <c r="E55" s="117">
        <v>0</v>
      </c>
      <c r="F55" s="117">
        <v>25000</v>
      </c>
      <c r="G55" s="117">
        <v>130400</v>
      </c>
      <c r="H55" s="117">
        <v>43500</v>
      </c>
      <c r="I55" s="118">
        <v>20000</v>
      </c>
      <c r="J55" s="97" t="str">
        <f t="shared" si="7"/>
        <v>Completed</v>
      </c>
      <c r="K55" s="95">
        <v>1</v>
      </c>
      <c r="L55" s="74">
        <f t="shared" si="6"/>
        <v>0</v>
      </c>
      <c r="M55" s="14"/>
      <c r="N55" s="15"/>
      <c r="O55" s="15"/>
      <c r="P55" s="15"/>
      <c r="Q55" s="15"/>
      <c r="R55" s="15"/>
      <c r="S55" s="16"/>
    </row>
    <row r="56" spans="1:19" ht="15" thickBot="1" x14ac:dyDescent="0.4">
      <c r="A56" s="13" t="s">
        <v>55</v>
      </c>
      <c r="B56" s="112">
        <f t="shared" si="5"/>
        <v>1153000</v>
      </c>
      <c r="C56" s="116">
        <v>0</v>
      </c>
      <c r="D56" s="117">
        <v>20000</v>
      </c>
      <c r="E56" s="117">
        <v>0</v>
      </c>
      <c r="F56" s="117">
        <v>0</v>
      </c>
      <c r="G56" s="117">
        <v>0</v>
      </c>
      <c r="H56" s="117">
        <v>1129000</v>
      </c>
      <c r="I56" s="118">
        <v>4000</v>
      </c>
      <c r="J56" s="97" t="str">
        <f t="shared" si="7"/>
        <v>Completed</v>
      </c>
      <c r="K56" s="95">
        <v>1</v>
      </c>
      <c r="L56" s="74">
        <f t="shared" si="6"/>
        <v>0</v>
      </c>
      <c r="M56" s="14"/>
      <c r="N56" s="15"/>
      <c r="O56" s="15"/>
      <c r="P56" s="15"/>
      <c r="Q56" s="15"/>
      <c r="R56" s="15"/>
      <c r="S56" s="16"/>
    </row>
    <row r="57" spans="1:19" ht="15" thickBot="1" x14ac:dyDescent="0.4">
      <c r="A57" s="13" t="s">
        <v>56</v>
      </c>
      <c r="B57" s="112">
        <f t="shared" si="5"/>
        <v>1216800</v>
      </c>
      <c r="C57" s="116">
        <v>50000</v>
      </c>
      <c r="D57" s="117">
        <v>808000</v>
      </c>
      <c r="E57" s="117">
        <v>0</v>
      </c>
      <c r="F57" s="117">
        <v>5000</v>
      </c>
      <c r="G57" s="117">
        <v>269800</v>
      </c>
      <c r="H57" s="117">
        <v>34000</v>
      </c>
      <c r="I57" s="118">
        <v>50000</v>
      </c>
      <c r="J57" s="97" t="str">
        <f t="shared" si="7"/>
        <v>Completed</v>
      </c>
      <c r="K57" s="95">
        <v>1</v>
      </c>
      <c r="L57" s="74">
        <f t="shared" si="6"/>
        <v>0</v>
      </c>
      <c r="M57" s="14"/>
      <c r="N57" s="15"/>
      <c r="O57" s="15"/>
      <c r="P57" s="15"/>
      <c r="Q57" s="15"/>
      <c r="R57" s="15"/>
      <c r="S57" s="16"/>
    </row>
    <row r="58" spans="1:19" ht="15" thickBot="1" x14ac:dyDescent="0.4">
      <c r="A58" s="13" t="s">
        <v>57</v>
      </c>
      <c r="B58" s="112">
        <f t="shared" si="5"/>
        <v>530000</v>
      </c>
      <c r="C58" s="116">
        <v>100000</v>
      </c>
      <c r="D58" s="117">
        <v>5000</v>
      </c>
      <c r="E58" s="117">
        <v>0</v>
      </c>
      <c r="F58" s="117">
        <v>0</v>
      </c>
      <c r="G58" s="117">
        <v>5000</v>
      </c>
      <c r="H58" s="117">
        <v>420000</v>
      </c>
      <c r="I58" s="118">
        <v>0</v>
      </c>
      <c r="J58" s="97" t="str">
        <f t="shared" si="7"/>
        <v>Completed</v>
      </c>
      <c r="K58" s="95">
        <v>1</v>
      </c>
      <c r="L58" s="74">
        <f t="shared" si="6"/>
        <v>0</v>
      </c>
      <c r="M58" s="14"/>
      <c r="N58" s="15"/>
      <c r="O58" s="15"/>
      <c r="P58" s="15"/>
      <c r="Q58" s="15"/>
      <c r="R58" s="15"/>
      <c r="S58" s="16"/>
    </row>
    <row r="59" spans="1:19" ht="15" thickBot="1" x14ac:dyDescent="0.4">
      <c r="A59" s="13" t="s">
        <v>58</v>
      </c>
      <c r="B59" s="112">
        <f t="shared" si="5"/>
        <v>551800</v>
      </c>
      <c r="C59" s="116">
        <v>100000</v>
      </c>
      <c r="D59" s="117">
        <v>58000</v>
      </c>
      <c r="E59" s="117">
        <v>0</v>
      </c>
      <c r="F59" s="117">
        <v>0</v>
      </c>
      <c r="G59" s="117">
        <v>25800</v>
      </c>
      <c r="H59" s="117">
        <v>366000</v>
      </c>
      <c r="I59" s="118">
        <v>2000</v>
      </c>
      <c r="J59" s="97" t="str">
        <f t="shared" si="7"/>
        <v>Completed</v>
      </c>
      <c r="K59" s="95">
        <v>1</v>
      </c>
      <c r="L59" s="74">
        <f t="shared" si="6"/>
        <v>0</v>
      </c>
      <c r="M59" s="14"/>
      <c r="N59" s="15"/>
      <c r="O59" s="15"/>
      <c r="P59" s="15"/>
      <c r="Q59" s="15"/>
      <c r="R59" s="15"/>
      <c r="S59" s="16"/>
    </row>
    <row r="60" spans="1:19" ht="15" thickBot="1" x14ac:dyDescent="0.4">
      <c r="A60" s="13" t="s">
        <v>59</v>
      </c>
      <c r="B60" s="112">
        <f t="shared" si="5"/>
        <v>5830000</v>
      </c>
      <c r="C60" s="116">
        <v>1000000</v>
      </c>
      <c r="D60" s="117">
        <v>5000</v>
      </c>
      <c r="E60" s="117">
        <v>0</v>
      </c>
      <c r="F60" s="117">
        <v>0</v>
      </c>
      <c r="G60" s="117">
        <v>5000</v>
      </c>
      <c r="H60" s="117">
        <v>4820000</v>
      </c>
      <c r="I60" s="118">
        <v>0</v>
      </c>
      <c r="J60" s="97" t="str">
        <f t="shared" si="7"/>
        <v>Completed</v>
      </c>
      <c r="K60" s="95">
        <v>1</v>
      </c>
      <c r="L60" s="74">
        <f t="shared" si="6"/>
        <v>0</v>
      </c>
      <c r="M60" s="14"/>
      <c r="N60" s="15"/>
      <c r="O60" s="15"/>
      <c r="P60" s="15"/>
      <c r="Q60" s="15"/>
      <c r="R60" s="15"/>
      <c r="S60" s="16"/>
    </row>
    <row r="61" spans="1:19" ht="15" thickBot="1" x14ac:dyDescent="0.4">
      <c r="A61" s="13" t="s">
        <v>60</v>
      </c>
      <c r="B61" s="112">
        <f t="shared" si="5"/>
        <v>1145362</v>
      </c>
      <c r="C61" s="116">
        <v>0</v>
      </c>
      <c r="D61" s="117">
        <v>22112</v>
      </c>
      <c r="E61" s="117">
        <v>0</v>
      </c>
      <c r="F61" s="117">
        <v>500</v>
      </c>
      <c r="G61" s="117">
        <v>148000</v>
      </c>
      <c r="H61" s="117">
        <v>974750</v>
      </c>
      <c r="I61" s="118">
        <v>0</v>
      </c>
      <c r="J61" s="97" t="str">
        <f t="shared" si="7"/>
        <v>Completed</v>
      </c>
      <c r="K61" s="95">
        <v>1</v>
      </c>
      <c r="L61" s="74">
        <f t="shared" si="6"/>
        <v>0</v>
      </c>
      <c r="M61" s="14"/>
      <c r="N61" s="15"/>
      <c r="O61" s="15"/>
      <c r="P61" s="15"/>
      <c r="Q61" s="15"/>
      <c r="R61" s="15"/>
      <c r="S61" s="16"/>
    </row>
    <row r="62" spans="1:19" ht="15" thickBot="1" x14ac:dyDescent="0.4">
      <c r="A62" s="13" t="s">
        <v>61</v>
      </c>
      <c r="B62" s="112">
        <f t="shared" si="5"/>
        <v>6269690</v>
      </c>
      <c r="C62" s="116">
        <v>0</v>
      </c>
      <c r="D62" s="117">
        <v>50450</v>
      </c>
      <c r="E62" s="117">
        <v>0</v>
      </c>
      <c r="F62" s="117">
        <v>0</v>
      </c>
      <c r="G62" s="117">
        <v>9600</v>
      </c>
      <c r="H62" s="117">
        <v>6209640</v>
      </c>
      <c r="I62" s="118">
        <v>0</v>
      </c>
      <c r="J62" s="97" t="str">
        <f t="shared" si="7"/>
        <v>Completed</v>
      </c>
      <c r="K62" s="95">
        <v>1</v>
      </c>
      <c r="L62" s="74">
        <f t="shared" si="6"/>
        <v>0</v>
      </c>
      <c r="M62" s="14"/>
      <c r="N62" s="15"/>
      <c r="O62" s="15"/>
      <c r="P62" s="15"/>
      <c r="Q62" s="15"/>
      <c r="R62" s="15"/>
      <c r="S62" s="16"/>
    </row>
    <row r="63" spans="1:19" ht="15" thickBot="1" x14ac:dyDescent="0.4">
      <c r="A63" s="13" t="s">
        <v>62</v>
      </c>
      <c r="B63" s="112">
        <f t="shared" si="5"/>
        <v>562150</v>
      </c>
      <c r="C63" s="116">
        <v>130000</v>
      </c>
      <c r="D63" s="117">
        <v>172000</v>
      </c>
      <c r="E63" s="117">
        <v>0</v>
      </c>
      <c r="F63" s="117">
        <v>0</v>
      </c>
      <c r="G63" s="117">
        <v>118200</v>
      </c>
      <c r="H63" s="117">
        <v>110450</v>
      </c>
      <c r="I63" s="118">
        <v>31500</v>
      </c>
      <c r="J63" s="97" t="str">
        <f t="shared" si="7"/>
        <v>Completed</v>
      </c>
      <c r="K63" s="95">
        <v>1</v>
      </c>
      <c r="L63" s="74">
        <f t="shared" si="6"/>
        <v>0</v>
      </c>
      <c r="M63" s="14"/>
      <c r="N63" s="15"/>
      <c r="O63" s="15"/>
      <c r="P63" s="15"/>
      <c r="Q63" s="15"/>
      <c r="R63" s="15"/>
      <c r="S63" s="16"/>
    </row>
    <row r="64" spans="1:19" ht="15" thickBot="1" x14ac:dyDescent="0.4">
      <c r="A64" s="13" t="s">
        <v>63</v>
      </c>
      <c r="B64" s="112">
        <f t="shared" si="5"/>
        <v>970800</v>
      </c>
      <c r="C64" s="116">
        <v>150000</v>
      </c>
      <c r="D64" s="117">
        <v>315000</v>
      </c>
      <c r="E64" s="117">
        <v>0</v>
      </c>
      <c r="F64" s="117">
        <v>62000</v>
      </c>
      <c r="G64" s="117">
        <v>96300</v>
      </c>
      <c r="H64" s="117">
        <v>302500</v>
      </c>
      <c r="I64" s="118">
        <v>45000</v>
      </c>
      <c r="J64" s="97" t="str">
        <f t="shared" si="7"/>
        <v>Completed</v>
      </c>
      <c r="K64" s="95">
        <v>1</v>
      </c>
      <c r="L64" s="74">
        <f t="shared" si="6"/>
        <v>0</v>
      </c>
      <c r="M64" s="14"/>
      <c r="N64" s="15"/>
      <c r="O64" s="15"/>
      <c r="P64" s="15"/>
      <c r="Q64" s="15"/>
      <c r="R64" s="15"/>
      <c r="S64" s="16"/>
    </row>
    <row r="65" spans="1:21" ht="15" thickBot="1" x14ac:dyDescent="0.4">
      <c r="A65" s="13" t="s">
        <v>64</v>
      </c>
      <c r="B65" s="112">
        <f t="shared" si="5"/>
        <v>635402.94999999995</v>
      </c>
      <c r="C65" s="116">
        <v>0</v>
      </c>
      <c r="D65" s="117">
        <v>0</v>
      </c>
      <c r="E65" s="117">
        <v>0</v>
      </c>
      <c r="F65" s="117">
        <v>0</v>
      </c>
      <c r="G65" s="117">
        <v>0</v>
      </c>
      <c r="H65" s="117">
        <v>635402.94999999995</v>
      </c>
      <c r="I65" s="118">
        <v>0</v>
      </c>
      <c r="J65" s="97" t="str">
        <f t="shared" si="7"/>
        <v>Completed</v>
      </c>
      <c r="K65" s="95">
        <v>1</v>
      </c>
      <c r="L65" s="74">
        <f t="shared" si="6"/>
        <v>0</v>
      </c>
      <c r="M65" s="14"/>
      <c r="N65" s="15"/>
      <c r="O65" s="15"/>
      <c r="P65" s="15"/>
      <c r="Q65" s="15"/>
      <c r="R65" s="15"/>
      <c r="S65" s="16"/>
    </row>
    <row r="66" spans="1:21" ht="15" thickBot="1" x14ac:dyDescent="0.4">
      <c r="A66" s="13" t="s">
        <v>65</v>
      </c>
      <c r="B66" s="112">
        <f t="shared" si="5"/>
        <v>1003700</v>
      </c>
      <c r="C66" s="116">
        <v>250000</v>
      </c>
      <c r="D66" s="117">
        <v>287000</v>
      </c>
      <c r="E66" s="117">
        <v>0</v>
      </c>
      <c r="F66" s="117">
        <v>35000</v>
      </c>
      <c r="G66" s="117">
        <v>298200</v>
      </c>
      <c r="H66" s="117">
        <v>118000</v>
      </c>
      <c r="I66" s="118">
        <v>15500</v>
      </c>
      <c r="J66" s="97" t="str">
        <f t="shared" si="7"/>
        <v>Completed</v>
      </c>
      <c r="K66" s="95">
        <v>1</v>
      </c>
      <c r="L66" s="74">
        <f t="shared" si="6"/>
        <v>0</v>
      </c>
      <c r="M66" s="14"/>
      <c r="N66" s="15"/>
      <c r="O66" s="15"/>
      <c r="P66" s="15"/>
      <c r="Q66" s="15"/>
      <c r="R66" s="15"/>
      <c r="S66" s="16"/>
    </row>
    <row r="67" spans="1:21" ht="15" thickBot="1" x14ac:dyDescent="0.4">
      <c r="A67" s="13" t="s">
        <v>66</v>
      </c>
      <c r="B67" s="112">
        <f t="shared" ref="B67:B98" si="8">SUM(C67:I67)</f>
        <v>510300</v>
      </c>
      <c r="C67" s="116">
        <v>0</v>
      </c>
      <c r="D67" s="117">
        <v>10000</v>
      </c>
      <c r="E67" s="117">
        <v>0</v>
      </c>
      <c r="F67" s="117">
        <v>0</v>
      </c>
      <c r="G67" s="117">
        <v>81600</v>
      </c>
      <c r="H67" s="117">
        <v>403700</v>
      </c>
      <c r="I67" s="118">
        <v>15000</v>
      </c>
      <c r="J67" s="97" t="str">
        <f t="shared" si="7"/>
        <v>Completed</v>
      </c>
      <c r="K67" s="95">
        <v>1</v>
      </c>
      <c r="L67" s="74">
        <f t="shared" si="6"/>
        <v>0</v>
      </c>
      <c r="M67" s="14"/>
      <c r="N67" s="15"/>
      <c r="O67" s="15"/>
      <c r="P67" s="15"/>
      <c r="Q67" s="15"/>
      <c r="R67" s="15"/>
      <c r="S67" s="16"/>
    </row>
    <row r="68" spans="1:21" ht="15" thickBot="1" x14ac:dyDescent="0.4">
      <c r="A68" s="13" t="s">
        <v>67</v>
      </c>
      <c r="B68" s="112">
        <f t="shared" si="8"/>
        <v>342200</v>
      </c>
      <c r="C68" s="116">
        <v>120000</v>
      </c>
      <c r="D68" s="117">
        <v>100000</v>
      </c>
      <c r="E68" s="117">
        <v>0</v>
      </c>
      <c r="F68" s="117">
        <v>20000</v>
      </c>
      <c r="G68" s="117">
        <v>21200</v>
      </c>
      <c r="H68" s="117">
        <v>39000</v>
      </c>
      <c r="I68" s="118">
        <v>42000</v>
      </c>
      <c r="J68" s="97" t="str">
        <f>IF((B68&gt;0),"Completed", "Not Submitted")</f>
        <v>Completed</v>
      </c>
      <c r="K68" s="95">
        <v>1</v>
      </c>
      <c r="L68" s="74">
        <f t="shared" si="6"/>
        <v>0</v>
      </c>
      <c r="M68" s="14"/>
      <c r="N68" s="15"/>
      <c r="O68" s="15"/>
      <c r="P68" s="15"/>
      <c r="Q68" s="15"/>
      <c r="R68" s="15"/>
      <c r="S68" s="16"/>
    </row>
    <row r="69" spans="1:21" ht="15" thickBot="1" x14ac:dyDescent="0.4">
      <c r="A69" s="13" t="s">
        <v>68</v>
      </c>
      <c r="B69" s="112">
        <f>SUM(C69:I69)</f>
        <v>368055</v>
      </c>
      <c r="C69" s="116">
        <v>0</v>
      </c>
      <c r="D69" s="117">
        <v>0</v>
      </c>
      <c r="E69" s="117">
        <v>174115</v>
      </c>
      <c r="F69" s="117">
        <v>0</v>
      </c>
      <c r="G69" s="117">
        <v>0</v>
      </c>
      <c r="H69" s="117">
        <v>193940</v>
      </c>
      <c r="I69" s="118">
        <v>0</v>
      </c>
      <c r="J69" s="97" t="str">
        <f t="shared" si="7"/>
        <v>Completed</v>
      </c>
      <c r="K69" s="95">
        <v>1</v>
      </c>
      <c r="L69" s="74">
        <f t="shared" si="6"/>
        <v>0</v>
      </c>
      <c r="M69" s="14"/>
      <c r="N69" s="15"/>
      <c r="O69" s="15"/>
      <c r="P69" s="15"/>
      <c r="Q69" s="15"/>
      <c r="R69" s="15"/>
      <c r="S69" s="16"/>
    </row>
    <row r="70" spans="1:21" ht="15" thickBot="1" x14ac:dyDescent="0.4">
      <c r="A70" s="13" t="s">
        <v>69</v>
      </c>
      <c r="B70" s="112">
        <f t="shared" si="8"/>
        <v>1201750</v>
      </c>
      <c r="C70" s="116">
        <v>200000</v>
      </c>
      <c r="D70" s="117">
        <v>194000</v>
      </c>
      <c r="E70" s="117">
        <v>0</v>
      </c>
      <c r="F70" s="117">
        <v>28000</v>
      </c>
      <c r="G70" s="117">
        <v>38500</v>
      </c>
      <c r="H70" s="117">
        <v>721250</v>
      </c>
      <c r="I70" s="118">
        <v>20000</v>
      </c>
      <c r="J70" s="97" t="str">
        <f t="shared" si="7"/>
        <v>Completed</v>
      </c>
      <c r="K70" s="95">
        <v>1</v>
      </c>
      <c r="L70" s="74">
        <f t="shared" si="6"/>
        <v>0</v>
      </c>
      <c r="M70" s="14"/>
      <c r="N70" s="15"/>
      <c r="O70" s="15"/>
      <c r="P70" s="15"/>
      <c r="Q70" s="15"/>
      <c r="R70" s="15"/>
      <c r="S70" s="16"/>
    </row>
    <row r="71" spans="1:21" ht="15" thickBot="1" x14ac:dyDescent="0.4">
      <c r="A71" s="13" t="s">
        <v>70</v>
      </c>
      <c r="B71" s="112">
        <f>SUM(C71:I71)</f>
        <v>1091810</v>
      </c>
      <c r="C71" s="116">
        <v>0</v>
      </c>
      <c r="D71" s="117">
        <v>36588</v>
      </c>
      <c r="E71" s="117">
        <v>0</v>
      </c>
      <c r="F71" s="117">
        <v>0</v>
      </c>
      <c r="G71" s="117">
        <v>1600</v>
      </c>
      <c r="H71" s="135">
        <v>1053398</v>
      </c>
      <c r="I71" s="118">
        <v>224</v>
      </c>
      <c r="J71" s="97" t="str">
        <f t="shared" si="7"/>
        <v>Completed</v>
      </c>
      <c r="K71" s="95">
        <v>3</v>
      </c>
      <c r="L71" s="74">
        <f t="shared" si="6"/>
        <v>0</v>
      </c>
      <c r="M71" s="14"/>
      <c r="N71" s="15"/>
      <c r="O71" s="15"/>
      <c r="P71" s="15"/>
      <c r="Q71" s="15"/>
      <c r="R71" s="15"/>
      <c r="S71" s="16"/>
      <c r="U71" s="1" t="s">
        <v>164</v>
      </c>
    </row>
    <row r="72" spans="1:21" ht="15" thickBot="1" x14ac:dyDescent="0.4">
      <c r="A72" s="13" t="s">
        <v>71</v>
      </c>
      <c r="B72" s="112">
        <f t="shared" si="8"/>
        <v>1165300</v>
      </c>
      <c r="C72" s="116">
        <v>0</v>
      </c>
      <c r="D72" s="117">
        <v>107000</v>
      </c>
      <c r="E72" s="117">
        <v>0</v>
      </c>
      <c r="F72" s="117">
        <v>0</v>
      </c>
      <c r="G72" s="118">
        <v>39800</v>
      </c>
      <c r="H72" s="117">
        <v>1011000</v>
      </c>
      <c r="I72" s="139">
        <v>7500</v>
      </c>
      <c r="J72" s="97" t="str">
        <f t="shared" si="7"/>
        <v>Completed</v>
      </c>
      <c r="K72" s="95">
        <v>1</v>
      </c>
      <c r="L72" s="74">
        <f t="shared" si="6"/>
        <v>0</v>
      </c>
      <c r="M72" s="14"/>
      <c r="N72" s="15"/>
      <c r="O72" s="15"/>
      <c r="P72" s="15"/>
      <c r="Q72" s="15"/>
      <c r="R72" s="15"/>
      <c r="S72" s="16"/>
    </row>
    <row r="73" spans="1:21" ht="15" thickBot="1" x14ac:dyDescent="0.4">
      <c r="A73" s="13" t="s">
        <v>72</v>
      </c>
      <c r="B73" s="112">
        <f>SUM(C73:I73)</f>
        <v>2008000</v>
      </c>
      <c r="C73" s="120">
        <v>350000</v>
      </c>
      <c r="D73" s="119">
        <v>575000</v>
      </c>
      <c r="E73" s="119">
        <v>0</v>
      </c>
      <c r="F73" s="119">
        <v>151000</v>
      </c>
      <c r="G73" s="119">
        <v>492000</v>
      </c>
      <c r="H73" s="124">
        <v>375000</v>
      </c>
      <c r="I73" s="121">
        <v>65000</v>
      </c>
      <c r="J73" s="97" t="str">
        <f t="shared" si="7"/>
        <v>Completed</v>
      </c>
      <c r="K73" s="95">
        <v>1</v>
      </c>
      <c r="L73" s="74">
        <f t="shared" si="6"/>
        <v>0</v>
      </c>
      <c r="M73" s="14"/>
      <c r="N73" s="15"/>
      <c r="O73" s="15"/>
      <c r="P73" s="15"/>
      <c r="Q73" s="15"/>
      <c r="R73" s="15"/>
      <c r="S73" s="16"/>
    </row>
    <row r="74" spans="1:21" ht="15" thickBot="1" x14ac:dyDescent="0.4">
      <c r="A74" s="13" t="s">
        <v>73</v>
      </c>
      <c r="B74" s="112">
        <f t="shared" si="8"/>
        <v>785000</v>
      </c>
      <c r="C74" s="120">
        <v>0</v>
      </c>
      <c r="D74" s="119">
        <v>0</v>
      </c>
      <c r="E74" s="119">
        <v>485000</v>
      </c>
      <c r="F74" s="119">
        <v>0</v>
      </c>
      <c r="G74" s="119">
        <v>0</v>
      </c>
      <c r="H74" s="119">
        <v>300000</v>
      </c>
      <c r="I74" s="121">
        <v>0</v>
      </c>
      <c r="J74" s="97" t="str">
        <f t="shared" si="7"/>
        <v>Completed</v>
      </c>
      <c r="K74" s="95">
        <v>1</v>
      </c>
      <c r="L74" s="74">
        <f t="shared" si="6"/>
        <v>0</v>
      </c>
      <c r="M74" s="14"/>
      <c r="N74" s="15"/>
      <c r="O74" s="15"/>
      <c r="P74" s="15"/>
      <c r="Q74" s="15"/>
      <c r="R74" s="15"/>
      <c r="S74" s="16"/>
    </row>
    <row r="75" spans="1:21" ht="15" thickBot="1" x14ac:dyDescent="0.4">
      <c r="A75" s="13" t="s">
        <v>74</v>
      </c>
      <c r="B75" s="112">
        <f t="shared" si="8"/>
        <v>1103200</v>
      </c>
      <c r="C75" s="120">
        <v>300000</v>
      </c>
      <c r="D75" s="119">
        <v>372000</v>
      </c>
      <c r="E75" s="119">
        <v>0</v>
      </c>
      <c r="F75" s="119">
        <v>15000</v>
      </c>
      <c r="G75" s="119">
        <v>368200</v>
      </c>
      <c r="H75" s="119">
        <v>29500</v>
      </c>
      <c r="I75" s="121">
        <v>18500</v>
      </c>
      <c r="J75" s="97" t="str">
        <f t="shared" si="7"/>
        <v>Completed</v>
      </c>
      <c r="K75" s="95">
        <v>1</v>
      </c>
      <c r="L75" s="74">
        <f t="shared" si="6"/>
        <v>0</v>
      </c>
      <c r="M75" s="14"/>
      <c r="N75" s="15"/>
      <c r="O75" s="15"/>
      <c r="P75" s="15"/>
      <c r="Q75" s="15"/>
      <c r="R75" s="15"/>
      <c r="S75" s="16"/>
    </row>
    <row r="76" spans="1:21" ht="15" thickBot="1" x14ac:dyDescent="0.4">
      <c r="A76" s="13" t="s">
        <v>75</v>
      </c>
      <c r="B76" s="112">
        <f t="shared" si="8"/>
        <v>2240683.2200000002</v>
      </c>
      <c r="C76" s="120">
        <v>100000</v>
      </c>
      <c r="D76" s="119">
        <v>0</v>
      </c>
      <c r="E76" s="119">
        <v>0</v>
      </c>
      <c r="F76" s="119">
        <v>0</v>
      </c>
      <c r="G76" s="119">
        <v>0</v>
      </c>
      <c r="H76" s="119">
        <v>2140683.2200000002</v>
      </c>
      <c r="I76" s="121">
        <v>0</v>
      </c>
      <c r="J76" s="97" t="str">
        <f t="shared" si="7"/>
        <v>Completed</v>
      </c>
      <c r="K76" s="95">
        <v>1</v>
      </c>
      <c r="L76" s="74">
        <f t="shared" si="6"/>
        <v>0</v>
      </c>
      <c r="M76" s="14"/>
      <c r="N76" s="15"/>
      <c r="O76" s="15"/>
      <c r="P76" s="15"/>
      <c r="Q76" s="15"/>
      <c r="R76" s="15"/>
      <c r="S76" s="16"/>
    </row>
    <row r="77" spans="1:21" ht="15" thickBot="1" x14ac:dyDescent="0.4">
      <c r="A77" s="13" t="s">
        <v>76</v>
      </c>
      <c r="B77" s="112">
        <f t="shared" si="8"/>
        <v>438150</v>
      </c>
      <c r="C77" s="120">
        <v>50000</v>
      </c>
      <c r="D77" s="119">
        <v>156650</v>
      </c>
      <c r="E77" s="119">
        <v>0</v>
      </c>
      <c r="F77" s="119">
        <v>50500</v>
      </c>
      <c r="G77" s="119">
        <v>70000</v>
      </c>
      <c r="H77" s="119">
        <v>60000</v>
      </c>
      <c r="I77" s="121">
        <v>51000</v>
      </c>
      <c r="J77" s="97" t="str">
        <f t="shared" si="7"/>
        <v>Completed</v>
      </c>
      <c r="K77" s="95">
        <v>1</v>
      </c>
      <c r="L77" s="74">
        <f t="shared" si="6"/>
        <v>0</v>
      </c>
      <c r="M77" s="14"/>
      <c r="N77" s="15"/>
      <c r="O77" s="15"/>
      <c r="P77" s="15"/>
      <c r="Q77" s="15"/>
      <c r="R77" s="15"/>
      <c r="S77" s="16"/>
    </row>
    <row r="78" spans="1:21" ht="15" thickBot="1" x14ac:dyDescent="0.4">
      <c r="A78" s="13" t="s">
        <v>77</v>
      </c>
      <c r="B78" s="122">
        <f t="shared" si="8"/>
        <v>1016850</v>
      </c>
      <c r="C78" s="120">
        <v>220000</v>
      </c>
      <c r="D78" s="119">
        <v>287250</v>
      </c>
      <c r="E78" s="119">
        <v>0</v>
      </c>
      <c r="F78" s="119">
        <v>2000</v>
      </c>
      <c r="G78" s="119">
        <v>79600</v>
      </c>
      <c r="H78" s="119">
        <v>388000</v>
      </c>
      <c r="I78" s="121">
        <v>40000</v>
      </c>
      <c r="J78" s="97" t="str">
        <f t="shared" si="7"/>
        <v>Completed</v>
      </c>
      <c r="K78" s="95">
        <v>1</v>
      </c>
      <c r="L78" s="74">
        <f t="shared" si="6"/>
        <v>0</v>
      </c>
      <c r="M78" s="14"/>
      <c r="N78" s="15"/>
      <c r="O78" s="15"/>
      <c r="P78" s="15"/>
      <c r="Q78" s="15"/>
      <c r="R78" s="15"/>
      <c r="S78" s="16"/>
    </row>
    <row r="79" spans="1:21" ht="15" thickBot="1" x14ac:dyDescent="0.4">
      <c r="A79" s="17" t="s">
        <v>78</v>
      </c>
      <c r="B79" s="112">
        <f t="shared" si="8"/>
        <v>492000</v>
      </c>
      <c r="C79" s="120">
        <v>0</v>
      </c>
      <c r="D79" s="119">
        <v>242000</v>
      </c>
      <c r="E79" s="119">
        <v>0</v>
      </c>
      <c r="F79" s="119">
        <v>50000</v>
      </c>
      <c r="G79" s="119">
        <v>50000</v>
      </c>
      <c r="H79" s="119">
        <v>100000</v>
      </c>
      <c r="I79" s="121">
        <v>50000</v>
      </c>
      <c r="J79" s="97" t="str">
        <f t="shared" si="7"/>
        <v>Completed</v>
      </c>
      <c r="K79" s="95">
        <v>1</v>
      </c>
      <c r="L79" s="74">
        <f t="shared" si="6"/>
        <v>0</v>
      </c>
      <c r="M79" s="14"/>
      <c r="N79" s="15"/>
      <c r="O79" s="15"/>
      <c r="P79" s="15"/>
      <c r="Q79" s="15"/>
      <c r="R79" s="15"/>
      <c r="S79" s="16"/>
    </row>
    <row r="80" spans="1:21" ht="15" thickBot="1" x14ac:dyDescent="0.4">
      <c r="A80" s="13" t="s">
        <v>79</v>
      </c>
      <c r="B80" s="112">
        <f t="shared" si="8"/>
        <v>636450</v>
      </c>
      <c r="C80" s="120">
        <v>0</v>
      </c>
      <c r="D80" s="119">
        <v>0</v>
      </c>
      <c r="E80" s="119">
        <v>251450</v>
      </c>
      <c r="F80" s="119">
        <v>0</v>
      </c>
      <c r="G80" s="119">
        <v>0</v>
      </c>
      <c r="H80" s="119">
        <v>385000</v>
      </c>
      <c r="I80" s="121">
        <v>0</v>
      </c>
      <c r="J80" s="97" t="str">
        <f t="shared" si="7"/>
        <v>Completed</v>
      </c>
      <c r="K80" s="95">
        <v>1</v>
      </c>
      <c r="L80" s="74">
        <f t="shared" si="6"/>
        <v>0</v>
      </c>
      <c r="M80" s="14"/>
      <c r="N80" s="15"/>
      <c r="O80" s="15"/>
      <c r="P80" s="15"/>
      <c r="Q80" s="15"/>
      <c r="R80" s="15"/>
      <c r="S80" s="16"/>
    </row>
    <row r="81" spans="1:19" ht="15" thickBot="1" x14ac:dyDescent="0.4">
      <c r="A81" s="13" t="s">
        <v>80</v>
      </c>
      <c r="B81" s="112">
        <f t="shared" si="8"/>
        <v>2050500</v>
      </c>
      <c r="C81" s="120">
        <v>450000</v>
      </c>
      <c r="D81" s="119">
        <v>30000</v>
      </c>
      <c r="E81" s="119">
        <v>40000</v>
      </c>
      <c r="F81" s="119">
        <v>0</v>
      </c>
      <c r="G81" s="119">
        <v>762000</v>
      </c>
      <c r="H81" s="119">
        <v>758500</v>
      </c>
      <c r="I81" s="121">
        <v>10000</v>
      </c>
      <c r="J81" s="97" t="str">
        <f t="shared" si="7"/>
        <v>Completed</v>
      </c>
      <c r="K81" s="95">
        <v>1</v>
      </c>
      <c r="L81" s="74">
        <f t="shared" si="6"/>
        <v>0</v>
      </c>
      <c r="M81" s="14"/>
      <c r="N81" s="15"/>
      <c r="O81" s="15"/>
      <c r="P81" s="15"/>
      <c r="Q81" s="15"/>
      <c r="R81" s="15"/>
      <c r="S81" s="16"/>
    </row>
    <row r="82" spans="1:19" ht="15" thickBot="1" x14ac:dyDescent="0.4">
      <c r="A82" s="13" t="s">
        <v>81</v>
      </c>
      <c r="B82" s="112">
        <f t="shared" si="8"/>
        <v>849000</v>
      </c>
      <c r="C82" s="120">
        <v>200000</v>
      </c>
      <c r="D82" s="119">
        <v>135000</v>
      </c>
      <c r="E82" s="119">
        <v>0</v>
      </c>
      <c r="F82" s="119">
        <v>0</v>
      </c>
      <c r="G82" s="119">
        <v>2000</v>
      </c>
      <c r="H82" s="119">
        <v>510000</v>
      </c>
      <c r="I82" s="121">
        <v>2000</v>
      </c>
      <c r="J82" s="97" t="str">
        <f t="shared" si="7"/>
        <v>Completed</v>
      </c>
      <c r="K82" s="95">
        <v>1</v>
      </c>
      <c r="L82" s="74">
        <f t="shared" si="6"/>
        <v>0</v>
      </c>
      <c r="M82" s="14"/>
      <c r="N82" s="15"/>
      <c r="O82" s="15"/>
      <c r="P82" s="15"/>
      <c r="Q82" s="15"/>
      <c r="R82" s="15"/>
      <c r="S82" s="16"/>
    </row>
    <row r="83" spans="1:19" ht="15" thickBot="1" x14ac:dyDescent="0.4">
      <c r="A83" s="13" t="s">
        <v>82</v>
      </c>
      <c r="B83" s="112">
        <f t="shared" si="8"/>
        <v>548700</v>
      </c>
      <c r="C83" s="120">
        <v>100000</v>
      </c>
      <c r="D83" s="119">
        <v>150000</v>
      </c>
      <c r="E83" s="119">
        <v>0</v>
      </c>
      <c r="F83" s="119">
        <v>35000</v>
      </c>
      <c r="G83" s="119">
        <v>133700</v>
      </c>
      <c r="H83" s="119">
        <v>75000</v>
      </c>
      <c r="I83" s="121">
        <v>55000</v>
      </c>
      <c r="J83" s="97" t="str">
        <f t="shared" si="7"/>
        <v>Completed</v>
      </c>
      <c r="K83" s="95">
        <v>1</v>
      </c>
      <c r="L83" s="74">
        <f t="shared" si="6"/>
        <v>0</v>
      </c>
      <c r="M83" s="14"/>
      <c r="N83" s="15"/>
      <c r="O83" s="15"/>
      <c r="P83" s="15"/>
      <c r="Q83" s="15"/>
      <c r="R83" s="15"/>
      <c r="S83" s="16"/>
    </row>
    <row r="84" spans="1:19" ht="15" thickBot="1" x14ac:dyDescent="0.4">
      <c r="A84" s="13" t="s">
        <v>83</v>
      </c>
      <c r="B84" s="112">
        <f t="shared" si="8"/>
        <v>515238</v>
      </c>
      <c r="C84" s="120">
        <v>50000</v>
      </c>
      <c r="D84" s="119">
        <v>50000</v>
      </c>
      <c r="E84" s="119">
        <v>0</v>
      </c>
      <c r="F84" s="119">
        <v>10000</v>
      </c>
      <c r="G84" s="119">
        <v>24000</v>
      </c>
      <c r="H84" s="119">
        <v>362238</v>
      </c>
      <c r="I84" s="121">
        <v>19000</v>
      </c>
      <c r="J84" s="97" t="str">
        <f t="shared" si="7"/>
        <v>Completed</v>
      </c>
      <c r="K84" s="95">
        <v>1</v>
      </c>
      <c r="L84" s="74">
        <f t="shared" si="6"/>
        <v>0</v>
      </c>
      <c r="M84" s="14"/>
      <c r="N84" s="15"/>
      <c r="O84" s="15"/>
      <c r="P84" s="15"/>
      <c r="Q84" s="15"/>
      <c r="R84" s="15"/>
      <c r="S84" s="16"/>
    </row>
    <row r="85" spans="1:19" ht="15" thickBot="1" x14ac:dyDescent="0.4">
      <c r="A85" s="13" t="s">
        <v>84</v>
      </c>
      <c r="B85" s="112">
        <f t="shared" si="8"/>
        <v>105000</v>
      </c>
      <c r="C85" s="120">
        <v>0</v>
      </c>
      <c r="D85" s="119">
        <v>2500</v>
      </c>
      <c r="E85" s="119">
        <v>0</v>
      </c>
      <c r="F85" s="119">
        <v>0</v>
      </c>
      <c r="G85" s="119">
        <v>2500</v>
      </c>
      <c r="H85" s="119">
        <v>100000</v>
      </c>
      <c r="I85" s="121">
        <v>0</v>
      </c>
      <c r="J85" s="97" t="str">
        <f t="shared" si="7"/>
        <v>Completed</v>
      </c>
      <c r="K85" s="95">
        <v>1</v>
      </c>
      <c r="L85" s="74">
        <f t="shared" si="6"/>
        <v>0</v>
      </c>
      <c r="M85" s="14"/>
      <c r="N85" s="15"/>
      <c r="O85" s="15"/>
      <c r="P85" s="15"/>
      <c r="Q85" s="15"/>
      <c r="R85" s="15"/>
      <c r="S85" s="16"/>
    </row>
    <row r="86" spans="1:19" ht="15" thickBot="1" x14ac:dyDescent="0.4">
      <c r="A86" s="13" t="s">
        <v>85</v>
      </c>
      <c r="B86" s="112">
        <f t="shared" si="8"/>
        <v>1090000</v>
      </c>
      <c r="C86" s="123">
        <v>100000</v>
      </c>
      <c r="D86" s="124">
        <v>440400</v>
      </c>
      <c r="E86" s="124">
        <v>0</v>
      </c>
      <c r="F86" s="124">
        <v>40000</v>
      </c>
      <c r="G86" s="124">
        <v>366600</v>
      </c>
      <c r="H86" s="124">
        <v>133000</v>
      </c>
      <c r="I86" s="125">
        <v>10000</v>
      </c>
      <c r="J86" s="97" t="str">
        <f t="shared" si="7"/>
        <v>Completed</v>
      </c>
      <c r="K86" s="95">
        <v>1</v>
      </c>
      <c r="L86" s="74">
        <f t="shared" si="6"/>
        <v>0</v>
      </c>
      <c r="M86" s="18"/>
      <c r="N86" s="19"/>
      <c r="O86" s="19"/>
      <c r="P86" s="19"/>
      <c r="Q86" s="19"/>
      <c r="R86" s="19"/>
      <c r="S86" s="20"/>
    </row>
    <row r="87" spans="1:19" ht="15" thickBot="1" x14ac:dyDescent="0.4">
      <c r="A87" s="13" t="s">
        <v>86</v>
      </c>
      <c r="B87" s="112">
        <f t="shared" si="8"/>
        <v>471750</v>
      </c>
      <c r="C87" s="120">
        <v>50000</v>
      </c>
      <c r="D87" s="119">
        <v>169300</v>
      </c>
      <c r="E87" s="119">
        <v>0</v>
      </c>
      <c r="F87" s="119">
        <v>15000</v>
      </c>
      <c r="G87" s="119">
        <v>55100</v>
      </c>
      <c r="H87" s="119">
        <v>158600</v>
      </c>
      <c r="I87" s="121">
        <v>23750</v>
      </c>
      <c r="J87" s="97" t="str">
        <f t="shared" si="7"/>
        <v>Completed</v>
      </c>
      <c r="K87" s="95">
        <v>1</v>
      </c>
      <c r="L87" s="74">
        <f t="shared" si="6"/>
        <v>0</v>
      </c>
      <c r="M87" s="14"/>
      <c r="N87" s="15"/>
      <c r="O87" s="15"/>
      <c r="P87" s="15"/>
      <c r="Q87" s="15"/>
      <c r="R87" s="15"/>
      <c r="S87" s="16"/>
    </row>
    <row r="88" spans="1:19" ht="15" thickBot="1" x14ac:dyDescent="0.4">
      <c r="A88" s="13" t="s">
        <v>87</v>
      </c>
      <c r="B88" s="112">
        <f t="shared" si="8"/>
        <v>414550</v>
      </c>
      <c r="C88" s="120">
        <v>0</v>
      </c>
      <c r="D88" s="119">
        <v>35500</v>
      </c>
      <c r="E88" s="119">
        <v>0</v>
      </c>
      <c r="F88" s="119">
        <v>11250</v>
      </c>
      <c r="G88" s="119">
        <v>34800</v>
      </c>
      <c r="H88" s="119">
        <v>325000</v>
      </c>
      <c r="I88" s="121">
        <v>8000</v>
      </c>
      <c r="J88" s="97" t="str">
        <f t="shared" si="7"/>
        <v>Completed</v>
      </c>
      <c r="K88" s="95">
        <v>1</v>
      </c>
      <c r="L88" s="74">
        <f t="shared" si="6"/>
        <v>0</v>
      </c>
      <c r="M88" s="14"/>
      <c r="N88" s="15"/>
      <c r="O88" s="15"/>
      <c r="P88" s="15"/>
      <c r="Q88" s="15"/>
      <c r="R88" s="15"/>
      <c r="S88" s="16"/>
    </row>
    <row r="89" spans="1:19" ht="15" thickBot="1" x14ac:dyDescent="0.4">
      <c r="A89" s="13" t="s">
        <v>88</v>
      </c>
      <c r="B89" s="112">
        <f t="shared" si="8"/>
        <v>426100</v>
      </c>
      <c r="C89" s="120">
        <v>0</v>
      </c>
      <c r="D89" s="119">
        <v>26000</v>
      </c>
      <c r="E89" s="119">
        <v>0</v>
      </c>
      <c r="F89" s="119">
        <v>0</v>
      </c>
      <c r="G89" s="119">
        <v>24800</v>
      </c>
      <c r="H89" s="119">
        <v>367300</v>
      </c>
      <c r="I89" s="121">
        <v>8000</v>
      </c>
      <c r="J89" s="97" t="str">
        <f t="shared" si="7"/>
        <v>Completed</v>
      </c>
      <c r="K89" s="95">
        <v>1</v>
      </c>
      <c r="L89" s="74">
        <f t="shared" si="6"/>
        <v>0</v>
      </c>
      <c r="M89" s="14"/>
      <c r="N89" s="15"/>
      <c r="O89" s="15"/>
      <c r="P89" s="15"/>
      <c r="Q89" s="15"/>
      <c r="R89" s="15"/>
      <c r="S89" s="16"/>
    </row>
    <row r="90" spans="1:19" ht="15" thickBot="1" x14ac:dyDescent="0.4">
      <c r="A90" s="13" t="s">
        <v>89</v>
      </c>
      <c r="B90" s="112">
        <f t="shared" si="8"/>
        <v>929275</v>
      </c>
      <c r="C90" s="120">
        <v>100000</v>
      </c>
      <c r="D90" s="119">
        <v>27975</v>
      </c>
      <c r="E90" s="119">
        <v>0</v>
      </c>
      <c r="F90" s="119">
        <v>38000</v>
      </c>
      <c r="G90" s="119">
        <v>28600</v>
      </c>
      <c r="H90" s="119">
        <v>723500</v>
      </c>
      <c r="I90" s="121">
        <v>11200</v>
      </c>
      <c r="J90" s="97" t="str">
        <f>IF((B90&gt;0),"Completed", "Not Submitted")</f>
        <v>Completed</v>
      </c>
      <c r="K90" s="95">
        <v>1</v>
      </c>
      <c r="L90" s="74">
        <f t="shared" si="6"/>
        <v>0</v>
      </c>
      <c r="M90" s="14"/>
      <c r="N90" s="15"/>
      <c r="O90" s="15"/>
      <c r="P90" s="15"/>
      <c r="Q90" s="15"/>
      <c r="R90" s="15"/>
      <c r="S90" s="16"/>
    </row>
    <row r="91" spans="1:19" ht="15" thickBot="1" x14ac:dyDescent="0.4">
      <c r="A91" s="13" t="s">
        <v>90</v>
      </c>
      <c r="B91" s="112">
        <f t="shared" si="8"/>
        <v>1096800</v>
      </c>
      <c r="C91" s="120">
        <v>50000</v>
      </c>
      <c r="D91" s="119">
        <v>20000</v>
      </c>
      <c r="E91" s="119">
        <v>10000</v>
      </c>
      <c r="F91" s="119">
        <v>10000</v>
      </c>
      <c r="G91" s="119">
        <v>20800</v>
      </c>
      <c r="H91" s="119">
        <v>986000</v>
      </c>
      <c r="I91" s="121">
        <v>0</v>
      </c>
      <c r="J91" s="97" t="str">
        <f t="shared" si="7"/>
        <v>Completed</v>
      </c>
      <c r="K91" s="95">
        <v>1</v>
      </c>
      <c r="L91" s="74">
        <f t="shared" si="6"/>
        <v>0</v>
      </c>
      <c r="M91" s="14"/>
      <c r="N91" s="15"/>
      <c r="O91" s="15"/>
      <c r="P91" s="15"/>
      <c r="Q91" s="15"/>
      <c r="R91" s="15"/>
      <c r="S91" s="16"/>
    </row>
    <row r="92" spans="1:19" ht="15" thickBot="1" x14ac:dyDescent="0.4">
      <c r="A92" s="13" t="s">
        <v>91</v>
      </c>
      <c r="B92" s="112">
        <f t="shared" si="8"/>
        <v>241080</v>
      </c>
      <c r="C92" s="120">
        <v>0</v>
      </c>
      <c r="D92" s="119">
        <v>80000</v>
      </c>
      <c r="E92" s="119">
        <v>0</v>
      </c>
      <c r="F92" s="119">
        <v>3400</v>
      </c>
      <c r="G92" s="119">
        <v>84336</v>
      </c>
      <c r="H92" s="119">
        <v>42365</v>
      </c>
      <c r="I92" s="121">
        <v>30979</v>
      </c>
      <c r="J92" s="97" t="str">
        <f t="shared" si="7"/>
        <v>Completed</v>
      </c>
      <c r="K92" s="95">
        <v>1</v>
      </c>
      <c r="L92" s="74">
        <f t="shared" si="6"/>
        <v>0</v>
      </c>
      <c r="M92" s="14"/>
      <c r="N92" s="15"/>
      <c r="O92" s="15"/>
      <c r="P92" s="15"/>
      <c r="Q92" s="15"/>
      <c r="R92" s="15"/>
      <c r="S92" s="16"/>
    </row>
    <row r="93" spans="1:19" ht="15" thickBot="1" x14ac:dyDescent="0.4">
      <c r="A93" s="13" t="s">
        <v>92</v>
      </c>
      <c r="B93" s="112">
        <f t="shared" si="8"/>
        <v>757800</v>
      </c>
      <c r="C93" s="120">
        <v>150000</v>
      </c>
      <c r="D93" s="119">
        <v>120000</v>
      </c>
      <c r="E93" s="119">
        <v>200000</v>
      </c>
      <c r="F93" s="119">
        <v>4000</v>
      </c>
      <c r="G93" s="119">
        <v>45000</v>
      </c>
      <c r="H93" s="119">
        <v>218000</v>
      </c>
      <c r="I93" s="121">
        <v>20800</v>
      </c>
      <c r="J93" s="97" t="str">
        <f t="shared" si="7"/>
        <v>Completed</v>
      </c>
      <c r="K93" s="95">
        <v>1</v>
      </c>
      <c r="L93" s="74">
        <f t="shared" si="6"/>
        <v>0</v>
      </c>
      <c r="M93" s="14"/>
      <c r="N93" s="15"/>
      <c r="O93" s="15"/>
      <c r="P93" s="15"/>
      <c r="Q93" s="15"/>
      <c r="R93" s="15"/>
      <c r="S93" s="16"/>
    </row>
    <row r="94" spans="1:19" ht="15" thickBot="1" x14ac:dyDescent="0.4">
      <c r="A94" s="13" t="s">
        <v>93</v>
      </c>
      <c r="B94" s="112">
        <f t="shared" si="8"/>
        <v>1170000</v>
      </c>
      <c r="C94" s="120">
        <v>0</v>
      </c>
      <c r="D94" s="119">
        <v>0</v>
      </c>
      <c r="E94" s="119">
        <v>0</v>
      </c>
      <c r="F94" s="119">
        <v>0</v>
      </c>
      <c r="G94" s="119">
        <v>0</v>
      </c>
      <c r="H94" s="119">
        <v>1170000</v>
      </c>
      <c r="I94" s="121">
        <v>0</v>
      </c>
      <c r="J94" s="97" t="str">
        <f t="shared" si="7"/>
        <v>Completed</v>
      </c>
      <c r="K94" s="95">
        <v>1</v>
      </c>
      <c r="L94" s="74">
        <f t="shared" si="6"/>
        <v>0</v>
      </c>
      <c r="M94" s="14"/>
      <c r="N94" s="15"/>
      <c r="O94" s="15"/>
      <c r="P94" s="15"/>
      <c r="Q94" s="15"/>
      <c r="R94" s="15"/>
      <c r="S94" s="16"/>
    </row>
    <row r="95" spans="1:19" ht="15" thickBot="1" x14ac:dyDescent="0.4">
      <c r="A95" s="13" t="s">
        <v>94</v>
      </c>
      <c r="B95" s="112">
        <f t="shared" si="8"/>
        <v>560331</v>
      </c>
      <c r="C95" s="120">
        <v>5500</v>
      </c>
      <c r="D95" s="119">
        <v>43400</v>
      </c>
      <c r="E95" s="119">
        <v>0</v>
      </c>
      <c r="F95" s="119">
        <v>10000</v>
      </c>
      <c r="G95" s="119">
        <v>58340</v>
      </c>
      <c r="H95" s="119">
        <v>421375</v>
      </c>
      <c r="I95" s="121">
        <v>21716</v>
      </c>
      <c r="J95" s="97" t="str">
        <f t="shared" si="7"/>
        <v>Completed</v>
      </c>
      <c r="K95" s="95">
        <v>1</v>
      </c>
      <c r="L95" s="74">
        <f t="shared" si="6"/>
        <v>0</v>
      </c>
      <c r="M95" s="14"/>
      <c r="N95" s="15"/>
      <c r="O95" s="15"/>
      <c r="P95" s="15"/>
      <c r="Q95" s="15"/>
      <c r="R95" s="15"/>
      <c r="S95" s="16"/>
    </row>
    <row r="96" spans="1:19" ht="15" thickBot="1" x14ac:dyDescent="0.4">
      <c r="A96" s="13" t="s">
        <v>95</v>
      </c>
      <c r="B96" s="112">
        <f t="shared" si="8"/>
        <v>1125500</v>
      </c>
      <c r="C96" s="120">
        <v>0</v>
      </c>
      <c r="D96" s="119">
        <v>12500</v>
      </c>
      <c r="E96" s="119">
        <v>0</v>
      </c>
      <c r="F96" s="119">
        <v>0</v>
      </c>
      <c r="G96" s="119">
        <v>30500</v>
      </c>
      <c r="H96" s="119">
        <v>1062500</v>
      </c>
      <c r="I96" s="121">
        <v>20000</v>
      </c>
      <c r="J96" s="97" t="str">
        <f t="shared" si="7"/>
        <v>Completed</v>
      </c>
      <c r="K96" s="95">
        <v>1</v>
      </c>
      <c r="L96" s="74">
        <f t="shared" si="6"/>
        <v>0</v>
      </c>
      <c r="M96" s="14"/>
      <c r="N96" s="15"/>
      <c r="O96" s="15"/>
      <c r="P96" s="15"/>
      <c r="Q96" s="15"/>
      <c r="R96" s="15"/>
      <c r="S96" s="16"/>
    </row>
    <row r="97" spans="1:19" ht="15" thickBot="1" x14ac:dyDescent="0.4">
      <c r="A97" s="13" t="s">
        <v>96</v>
      </c>
      <c r="B97" s="112">
        <f t="shared" si="8"/>
        <v>1248653</v>
      </c>
      <c r="C97" s="120">
        <v>100000</v>
      </c>
      <c r="D97" s="119">
        <v>13900</v>
      </c>
      <c r="E97" s="119">
        <v>489300</v>
      </c>
      <c r="F97" s="119">
        <v>2000</v>
      </c>
      <c r="G97" s="119">
        <v>43695</v>
      </c>
      <c r="H97" s="119">
        <v>597658</v>
      </c>
      <c r="I97" s="121">
        <v>2100</v>
      </c>
      <c r="J97" s="97" t="str">
        <f t="shared" si="7"/>
        <v>Completed</v>
      </c>
      <c r="K97" s="95">
        <v>1</v>
      </c>
      <c r="L97" s="74">
        <f t="shared" si="6"/>
        <v>0</v>
      </c>
      <c r="M97" s="14"/>
      <c r="N97" s="15"/>
      <c r="O97" s="15"/>
      <c r="P97" s="15"/>
      <c r="Q97" s="15"/>
      <c r="R97" s="15"/>
      <c r="S97" s="16"/>
    </row>
    <row r="98" spans="1:19" ht="15" thickBot="1" x14ac:dyDescent="0.4">
      <c r="A98" s="13" t="s">
        <v>97</v>
      </c>
      <c r="B98" s="112">
        <f t="shared" si="8"/>
        <v>771000</v>
      </c>
      <c r="C98" s="120">
        <v>400000</v>
      </c>
      <c r="D98" s="119">
        <v>186000</v>
      </c>
      <c r="E98" s="119">
        <v>0</v>
      </c>
      <c r="F98" s="119">
        <v>2000</v>
      </c>
      <c r="G98" s="119">
        <v>89500</v>
      </c>
      <c r="H98" s="119">
        <v>23500</v>
      </c>
      <c r="I98" s="121">
        <v>70000</v>
      </c>
      <c r="J98" s="97" t="str">
        <f t="shared" si="7"/>
        <v>Completed</v>
      </c>
      <c r="K98" s="95">
        <v>1</v>
      </c>
      <c r="L98" s="74">
        <f t="shared" si="6"/>
        <v>0</v>
      </c>
      <c r="M98" s="14"/>
      <c r="N98" s="15"/>
      <c r="O98" s="15"/>
      <c r="P98" s="15"/>
      <c r="Q98" s="15"/>
      <c r="R98" s="15"/>
      <c r="S98" s="16"/>
    </row>
    <row r="99" spans="1:19" ht="15" thickBot="1" x14ac:dyDescent="0.4">
      <c r="A99" s="13" t="s">
        <v>98</v>
      </c>
      <c r="B99" s="112">
        <f t="shared" ref="B99:B116" si="9">SUM(C99:I99)</f>
        <v>1735000</v>
      </c>
      <c r="C99" s="120">
        <v>100000</v>
      </c>
      <c r="D99" s="119">
        <v>0</v>
      </c>
      <c r="E99" s="119">
        <v>0</v>
      </c>
      <c r="F99" s="119">
        <v>0</v>
      </c>
      <c r="G99" s="119">
        <v>0</v>
      </c>
      <c r="H99" s="119">
        <v>1635000</v>
      </c>
      <c r="I99" s="121">
        <v>0</v>
      </c>
      <c r="J99" s="97" t="str">
        <f t="shared" si="7"/>
        <v>Completed</v>
      </c>
      <c r="K99" s="95">
        <v>1</v>
      </c>
      <c r="L99" s="74">
        <f t="shared" ref="L99:L116" si="10">SUM(M99:S99)</f>
        <v>0</v>
      </c>
      <c r="M99" s="14"/>
      <c r="N99" s="15"/>
      <c r="O99" s="15"/>
      <c r="P99" s="15"/>
      <c r="Q99" s="15"/>
      <c r="R99" s="15"/>
      <c r="S99" s="16"/>
    </row>
    <row r="100" spans="1:19" ht="15" thickBot="1" x14ac:dyDescent="0.4">
      <c r="A100" s="13" t="s">
        <v>99</v>
      </c>
      <c r="B100" s="112">
        <f t="shared" si="9"/>
        <v>263400</v>
      </c>
      <c r="C100" s="120">
        <v>100000</v>
      </c>
      <c r="D100" s="119">
        <v>24200</v>
      </c>
      <c r="E100" s="119">
        <v>0</v>
      </c>
      <c r="F100" s="119">
        <v>0</v>
      </c>
      <c r="G100" s="119">
        <v>25400</v>
      </c>
      <c r="H100" s="119">
        <v>111700</v>
      </c>
      <c r="I100" s="121">
        <v>2100</v>
      </c>
      <c r="J100" s="97" t="str">
        <f t="shared" si="7"/>
        <v>Completed</v>
      </c>
      <c r="K100" s="95">
        <v>1</v>
      </c>
      <c r="L100" s="74">
        <f t="shared" si="10"/>
        <v>0</v>
      </c>
      <c r="M100" s="14"/>
      <c r="N100" s="15"/>
      <c r="O100" s="15"/>
      <c r="P100" s="15"/>
      <c r="Q100" s="15"/>
      <c r="R100" s="15"/>
      <c r="S100" s="16"/>
    </row>
    <row r="101" spans="1:19" ht="15" thickBot="1" x14ac:dyDescent="0.4">
      <c r="A101" s="13" t="s">
        <v>100</v>
      </c>
      <c r="B101" s="112">
        <f t="shared" si="9"/>
        <v>1391000</v>
      </c>
      <c r="C101" s="120">
        <v>100000</v>
      </c>
      <c r="D101" s="119">
        <v>560000</v>
      </c>
      <c r="E101" s="119">
        <v>15000</v>
      </c>
      <c r="F101" s="119">
        <v>0</v>
      </c>
      <c r="G101" s="119">
        <v>146000</v>
      </c>
      <c r="H101" s="119">
        <v>525000</v>
      </c>
      <c r="I101" s="121">
        <v>45000</v>
      </c>
      <c r="J101" s="97" t="str">
        <f t="shared" ref="J101:J116" si="11">IF((B101&gt;0),"Completed", "Not Submitted")</f>
        <v>Completed</v>
      </c>
      <c r="K101" s="95">
        <v>1</v>
      </c>
      <c r="L101" s="74">
        <f t="shared" si="10"/>
        <v>0</v>
      </c>
      <c r="M101" s="14"/>
      <c r="N101" s="15"/>
      <c r="O101" s="15"/>
      <c r="P101" s="15"/>
      <c r="Q101" s="15"/>
      <c r="R101" s="15"/>
      <c r="S101" s="16"/>
    </row>
    <row r="102" spans="1:19" ht="15" thickBot="1" x14ac:dyDescent="0.4">
      <c r="A102" s="13" t="s">
        <v>101</v>
      </c>
      <c r="B102" s="112">
        <f>SUM(C102:I102)</f>
        <v>364500</v>
      </c>
      <c r="C102" s="120">
        <v>200000</v>
      </c>
      <c r="D102" s="119">
        <v>57500</v>
      </c>
      <c r="E102" s="119">
        <v>0</v>
      </c>
      <c r="F102" s="119">
        <v>5500</v>
      </c>
      <c r="G102" s="119">
        <v>29000</v>
      </c>
      <c r="H102" s="119">
        <v>61000</v>
      </c>
      <c r="I102" s="121">
        <v>11500</v>
      </c>
      <c r="J102" s="97" t="str">
        <f t="shared" si="11"/>
        <v>Completed</v>
      </c>
      <c r="K102" s="95">
        <v>1</v>
      </c>
      <c r="L102" s="74">
        <f t="shared" si="10"/>
        <v>0</v>
      </c>
      <c r="M102" s="14"/>
      <c r="N102" s="15"/>
      <c r="O102" s="15"/>
      <c r="P102" s="15"/>
      <c r="Q102" s="15"/>
      <c r="R102" s="15"/>
      <c r="S102" s="16"/>
    </row>
    <row r="103" spans="1:19" ht="15" thickBot="1" x14ac:dyDescent="0.4">
      <c r="A103" s="13" t="s">
        <v>102</v>
      </c>
      <c r="B103" s="126">
        <f t="shared" si="9"/>
        <v>149350</v>
      </c>
      <c r="C103" s="120">
        <v>0</v>
      </c>
      <c r="D103" s="119">
        <v>20550</v>
      </c>
      <c r="E103" s="119">
        <v>0</v>
      </c>
      <c r="F103" s="119">
        <v>1200</v>
      </c>
      <c r="G103" s="119">
        <v>13800</v>
      </c>
      <c r="H103" s="119">
        <v>109200</v>
      </c>
      <c r="I103" s="121">
        <v>4600</v>
      </c>
      <c r="J103" s="97" t="str">
        <f t="shared" si="11"/>
        <v>Completed</v>
      </c>
      <c r="K103" s="95">
        <v>1</v>
      </c>
      <c r="L103" s="74">
        <f t="shared" si="10"/>
        <v>0</v>
      </c>
      <c r="M103" s="14"/>
      <c r="N103" s="15"/>
      <c r="O103" s="15"/>
      <c r="P103" s="15"/>
      <c r="Q103" s="15"/>
      <c r="R103" s="15"/>
      <c r="S103" s="16"/>
    </row>
    <row r="104" spans="1:19" ht="15" thickBot="1" x14ac:dyDescent="0.4">
      <c r="A104" s="13" t="s">
        <v>103</v>
      </c>
      <c r="B104" s="112">
        <f t="shared" si="9"/>
        <v>1709950</v>
      </c>
      <c r="C104" s="120">
        <v>300000</v>
      </c>
      <c r="D104" s="119">
        <v>101450</v>
      </c>
      <c r="E104" s="119">
        <v>10000</v>
      </c>
      <c r="F104" s="119">
        <v>4500</v>
      </c>
      <c r="G104" s="119">
        <v>85000</v>
      </c>
      <c r="H104" s="119">
        <v>1161000</v>
      </c>
      <c r="I104" s="121">
        <v>48000</v>
      </c>
      <c r="J104" s="97" t="str">
        <f t="shared" si="11"/>
        <v>Completed</v>
      </c>
      <c r="K104" s="95">
        <v>1</v>
      </c>
      <c r="L104" s="74">
        <f t="shared" si="10"/>
        <v>0</v>
      </c>
      <c r="M104" s="14"/>
      <c r="N104" s="15"/>
      <c r="O104" s="15"/>
      <c r="P104" s="15"/>
      <c r="Q104" s="15"/>
      <c r="R104" s="15"/>
      <c r="S104" s="16"/>
    </row>
    <row r="105" spans="1:19" ht="15" thickBot="1" x14ac:dyDescent="0.4">
      <c r="A105" s="13" t="s">
        <v>104</v>
      </c>
      <c r="B105" s="112">
        <f t="shared" si="9"/>
        <v>1271760</v>
      </c>
      <c r="C105" s="120">
        <v>25000</v>
      </c>
      <c r="D105" s="119">
        <v>50000</v>
      </c>
      <c r="E105" s="119">
        <v>600000</v>
      </c>
      <c r="F105" s="119">
        <v>0</v>
      </c>
      <c r="G105" s="119">
        <v>6760</v>
      </c>
      <c r="H105" s="119">
        <v>575000</v>
      </c>
      <c r="I105" s="121">
        <v>15000</v>
      </c>
      <c r="J105" s="97" t="str">
        <f t="shared" si="11"/>
        <v>Completed</v>
      </c>
      <c r="K105" s="95">
        <v>1</v>
      </c>
      <c r="L105" s="74">
        <f t="shared" si="10"/>
        <v>0</v>
      </c>
      <c r="M105" s="14"/>
      <c r="N105" s="15"/>
      <c r="O105" s="15"/>
      <c r="P105" s="15"/>
      <c r="Q105" s="15"/>
      <c r="R105" s="15"/>
      <c r="S105" s="16"/>
    </row>
    <row r="106" spans="1:19" ht="15" thickBot="1" x14ac:dyDescent="0.4">
      <c r="A106" s="13" t="s">
        <v>105</v>
      </c>
      <c r="B106" s="112">
        <f t="shared" si="9"/>
        <v>530600</v>
      </c>
      <c r="C106" s="120">
        <v>100000</v>
      </c>
      <c r="D106" s="119">
        <v>159000</v>
      </c>
      <c r="E106" s="119">
        <v>0</v>
      </c>
      <c r="F106" s="119">
        <v>15600</v>
      </c>
      <c r="G106" s="119">
        <v>166900</v>
      </c>
      <c r="H106" s="119">
        <v>39100</v>
      </c>
      <c r="I106" s="121">
        <v>50000</v>
      </c>
      <c r="J106" s="97" t="str">
        <f t="shared" si="11"/>
        <v>Completed</v>
      </c>
      <c r="K106" s="95">
        <v>1</v>
      </c>
      <c r="L106" s="74">
        <f t="shared" si="10"/>
        <v>0</v>
      </c>
      <c r="M106" s="14"/>
      <c r="N106" s="15"/>
      <c r="O106" s="15"/>
      <c r="P106" s="15"/>
      <c r="Q106" s="15"/>
      <c r="R106" s="15"/>
      <c r="S106" s="16"/>
    </row>
    <row r="107" spans="1:19" ht="15" thickBot="1" x14ac:dyDescent="0.4">
      <c r="A107" s="13" t="s">
        <v>106</v>
      </c>
      <c r="B107" s="112">
        <f t="shared" si="9"/>
        <v>636000</v>
      </c>
      <c r="C107" s="120">
        <v>0</v>
      </c>
      <c r="D107" s="119">
        <v>0</v>
      </c>
      <c r="E107" s="119">
        <v>0</v>
      </c>
      <c r="F107" s="119">
        <v>0</v>
      </c>
      <c r="G107" s="119">
        <v>8000</v>
      </c>
      <c r="H107" s="119">
        <v>600000</v>
      </c>
      <c r="I107" s="121">
        <v>28000</v>
      </c>
      <c r="J107" s="97" t="str">
        <f t="shared" si="11"/>
        <v>Completed</v>
      </c>
      <c r="K107" s="95">
        <v>1</v>
      </c>
      <c r="L107" s="74">
        <f t="shared" si="10"/>
        <v>0</v>
      </c>
      <c r="M107" s="14"/>
      <c r="N107" s="15"/>
      <c r="O107" s="15"/>
      <c r="P107" s="15"/>
      <c r="Q107" s="15"/>
      <c r="R107" s="15"/>
      <c r="S107" s="16"/>
    </row>
    <row r="108" spans="1:19" ht="15" thickBot="1" x14ac:dyDescent="0.4">
      <c r="A108" s="13" t="s">
        <v>107</v>
      </c>
      <c r="B108" s="112">
        <f t="shared" si="9"/>
        <v>413300</v>
      </c>
      <c r="C108" s="120">
        <v>0</v>
      </c>
      <c r="D108" s="119">
        <v>164000</v>
      </c>
      <c r="E108" s="119">
        <v>0</v>
      </c>
      <c r="F108" s="119">
        <v>20000</v>
      </c>
      <c r="G108" s="119">
        <v>163300</v>
      </c>
      <c r="H108" s="119">
        <v>14000</v>
      </c>
      <c r="I108" s="121">
        <v>52000</v>
      </c>
      <c r="J108" s="97" t="str">
        <f t="shared" si="11"/>
        <v>Completed</v>
      </c>
      <c r="K108" s="95">
        <v>1</v>
      </c>
      <c r="L108" s="74">
        <f t="shared" si="10"/>
        <v>0</v>
      </c>
      <c r="M108" s="14"/>
      <c r="N108" s="15"/>
      <c r="O108" s="15"/>
      <c r="P108" s="15"/>
      <c r="Q108" s="15"/>
      <c r="R108" s="15"/>
      <c r="S108" s="16"/>
    </row>
    <row r="109" spans="1:19" ht="15" thickBot="1" x14ac:dyDescent="0.4">
      <c r="A109" s="13" t="s">
        <v>108</v>
      </c>
      <c r="B109" s="112">
        <f t="shared" si="9"/>
        <v>3373600</v>
      </c>
      <c r="C109" s="120">
        <v>500000</v>
      </c>
      <c r="D109" s="119">
        <v>1715200</v>
      </c>
      <c r="E109" s="119">
        <v>0</v>
      </c>
      <c r="F109" s="119">
        <v>0</v>
      </c>
      <c r="G109" s="119">
        <v>705400</v>
      </c>
      <c r="H109" s="119">
        <v>303000</v>
      </c>
      <c r="I109" s="121">
        <v>150000</v>
      </c>
      <c r="J109" s="97" t="str">
        <f t="shared" si="11"/>
        <v>Completed</v>
      </c>
      <c r="K109" s="95">
        <v>1</v>
      </c>
      <c r="L109" s="74">
        <f t="shared" si="10"/>
        <v>0</v>
      </c>
      <c r="M109" s="14"/>
      <c r="N109" s="15"/>
      <c r="O109" s="15"/>
      <c r="P109" s="15"/>
      <c r="Q109" s="15"/>
      <c r="R109" s="15"/>
      <c r="S109" s="16"/>
    </row>
    <row r="110" spans="1:19" ht="15" thickBot="1" x14ac:dyDescent="0.4">
      <c r="A110" s="13" t="s">
        <v>109</v>
      </c>
      <c r="B110" s="112">
        <f t="shared" si="9"/>
        <v>907898.5</v>
      </c>
      <c r="C110" s="120">
        <v>100000</v>
      </c>
      <c r="D110" s="119">
        <v>112715</v>
      </c>
      <c r="E110" s="119">
        <v>11812.5</v>
      </c>
      <c r="F110" s="119">
        <v>40000</v>
      </c>
      <c r="G110" s="119">
        <v>122539</v>
      </c>
      <c r="H110" s="119">
        <v>507832</v>
      </c>
      <c r="I110" s="121">
        <v>13000</v>
      </c>
      <c r="J110" s="97" t="str">
        <f t="shared" si="11"/>
        <v>Completed</v>
      </c>
      <c r="K110" s="95">
        <v>1</v>
      </c>
      <c r="L110" s="74">
        <f t="shared" si="10"/>
        <v>0</v>
      </c>
      <c r="M110" s="14"/>
      <c r="N110" s="15"/>
      <c r="O110" s="15"/>
      <c r="P110" s="15"/>
      <c r="Q110" s="15"/>
      <c r="R110" s="15"/>
      <c r="S110" s="16"/>
    </row>
    <row r="111" spans="1:19" ht="15" thickBot="1" x14ac:dyDescent="0.4">
      <c r="A111" s="13" t="s">
        <v>110</v>
      </c>
      <c r="B111" s="112">
        <f t="shared" si="9"/>
        <v>863900</v>
      </c>
      <c r="C111" s="120">
        <v>250000</v>
      </c>
      <c r="D111" s="119">
        <v>90000</v>
      </c>
      <c r="E111" s="119">
        <v>50000</v>
      </c>
      <c r="F111" s="119">
        <v>19000</v>
      </c>
      <c r="G111" s="119">
        <v>34400</v>
      </c>
      <c r="H111" s="119">
        <v>412500</v>
      </c>
      <c r="I111" s="121">
        <v>8000</v>
      </c>
      <c r="J111" s="97" t="str">
        <f t="shared" si="11"/>
        <v>Completed</v>
      </c>
      <c r="K111" s="95">
        <v>1</v>
      </c>
      <c r="L111" s="74">
        <f t="shared" si="10"/>
        <v>0</v>
      </c>
      <c r="M111" s="14"/>
      <c r="N111" s="15"/>
      <c r="O111" s="15"/>
      <c r="P111" s="15"/>
      <c r="Q111" s="15"/>
      <c r="R111" s="15"/>
      <c r="S111" s="16"/>
    </row>
    <row r="112" spans="1:19" ht="15" thickBot="1" x14ac:dyDescent="0.4">
      <c r="A112" s="13" t="s">
        <v>111</v>
      </c>
      <c r="B112" s="112">
        <f t="shared" si="9"/>
        <v>444832</v>
      </c>
      <c r="C112" s="120">
        <v>50000</v>
      </c>
      <c r="D112" s="119">
        <v>178825</v>
      </c>
      <c r="E112" s="119">
        <v>0</v>
      </c>
      <c r="F112" s="119">
        <v>10100</v>
      </c>
      <c r="G112" s="119">
        <v>79100</v>
      </c>
      <c r="H112" s="119">
        <v>82657</v>
      </c>
      <c r="I112" s="121">
        <v>44150</v>
      </c>
      <c r="J112" s="97" t="str">
        <f t="shared" si="11"/>
        <v>Completed</v>
      </c>
      <c r="K112" s="95">
        <v>1</v>
      </c>
      <c r="L112" s="74">
        <f t="shared" si="10"/>
        <v>0</v>
      </c>
      <c r="M112" s="14"/>
      <c r="N112" s="15"/>
      <c r="O112" s="15"/>
      <c r="P112" s="15"/>
      <c r="Q112" s="15"/>
      <c r="R112" s="15"/>
      <c r="S112" s="16"/>
    </row>
    <row r="113" spans="1:19" ht="15" thickBot="1" x14ac:dyDescent="0.4">
      <c r="A113" s="13" t="s">
        <v>112</v>
      </c>
      <c r="B113" s="112">
        <f t="shared" si="9"/>
        <v>499800</v>
      </c>
      <c r="C113" s="120">
        <v>50000</v>
      </c>
      <c r="D113" s="119">
        <v>200000</v>
      </c>
      <c r="E113" s="119">
        <v>40000</v>
      </c>
      <c r="F113" s="119">
        <v>5000</v>
      </c>
      <c r="G113" s="119">
        <v>70000</v>
      </c>
      <c r="H113" s="119">
        <v>94800</v>
      </c>
      <c r="I113" s="121">
        <v>40000</v>
      </c>
      <c r="J113" s="97" t="str">
        <f t="shared" si="11"/>
        <v>Completed</v>
      </c>
      <c r="K113" s="95">
        <v>1</v>
      </c>
      <c r="L113" s="74">
        <f t="shared" si="10"/>
        <v>0</v>
      </c>
      <c r="M113" s="14"/>
      <c r="N113" s="15"/>
      <c r="O113" s="15"/>
      <c r="P113" s="15"/>
      <c r="Q113" s="15"/>
      <c r="R113" s="15"/>
      <c r="S113" s="16"/>
    </row>
    <row r="114" spans="1:19" ht="15" thickBot="1" x14ac:dyDescent="0.4">
      <c r="A114" s="13" t="s">
        <v>113</v>
      </c>
      <c r="B114" s="112">
        <f t="shared" si="9"/>
        <v>1179675</v>
      </c>
      <c r="C114" s="120">
        <v>200000</v>
      </c>
      <c r="D114" s="119">
        <v>642000</v>
      </c>
      <c r="E114" s="119">
        <v>0</v>
      </c>
      <c r="F114" s="119">
        <v>15600</v>
      </c>
      <c r="G114" s="119">
        <v>230075</v>
      </c>
      <c r="H114" s="119">
        <v>40000</v>
      </c>
      <c r="I114" s="121">
        <v>52000</v>
      </c>
      <c r="J114" s="97" t="str">
        <f t="shared" si="11"/>
        <v>Completed</v>
      </c>
      <c r="K114" s="95">
        <v>1</v>
      </c>
      <c r="L114" s="74">
        <f t="shared" si="10"/>
        <v>0</v>
      </c>
      <c r="M114" s="14"/>
      <c r="N114" s="15"/>
      <c r="O114" s="15"/>
      <c r="P114" s="15"/>
      <c r="Q114" s="15"/>
      <c r="R114" s="15"/>
      <c r="S114" s="16"/>
    </row>
    <row r="115" spans="1:19" ht="15" thickBot="1" x14ac:dyDescent="0.4">
      <c r="A115" s="21" t="s">
        <v>114</v>
      </c>
      <c r="B115" s="112">
        <f t="shared" si="9"/>
        <v>591495</v>
      </c>
      <c r="C115" s="120">
        <v>2000</v>
      </c>
      <c r="D115" s="119">
        <v>12000</v>
      </c>
      <c r="E115" s="119">
        <v>0</v>
      </c>
      <c r="F115" s="119">
        <v>0</v>
      </c>
      <c r="G115" s="138">
        <v>10000</v>
      </c>
      <c r="H115" s="119">
        <v>567495</v>
      </c>
      <c r="I115" s="121">
        <v>0</v>
      </c>
      <c r="J115" s="97" t="str">
        <f t="shared" si="11"/>
        <v>Completed</v>
      </c>
      <c r="K115" s="95">
        <v>1</v>
      </c>
      <c r="L115" s="74">
        <f t="shared" si="10"/>
        <v>0</v>
      </c>
      <c r="M115" s="14"/>
      <c r="N115" s="15"/>
      <c r="O115" s="15"/>
      <c r="P115" s="15"/>
      <c r="Q115" s="15"/>
      <c r="R115" s="15"/>
      <c r="S115" s="16"/>
    </row>
    <row r="116" spans="1:19" ht="15" thickBot="1" x14ac:dyDescent="0.4">
      <c r="A116" s="22" t="s">
        <v>115</v>
      </c>
      <c r="B116" s="127">
        <f t="shared" si="9"/>
        <v>1501600</v>
      </c>
      <c r="C116" s="128">
        <v>0</v>
      </c>
      <c r="D116" s="129">
        <v>774500</v>
      </c>
      <c r="E116" s="129">
        <v>0</v>
      </c>
      <c r="F116" s="130">
        <v>45000</v>
      </c>
      <c r="G116" s="119">
        <v>490100</v>
      </c>
      <c r="H116" s="137">
        <v>132000</v>
      </c>
      <c r="I116" s="130">
        <v>60000</v>
      </c>
      <c r="J116" s="97" t="str">
        <f t="shared" si="11"/>
        <v>Completed</v>
      </c>
      <c r="K116" s="95">
        <v>1</v>
      </c>
      <c r="L116" s="75">
        <f t="shared" si="10"/>
        <v>0</v>
      </c>
      <c r="M116" s="23"/>
      <c r="N116" s="24"/>
      <c r="O116" s="24"/>
      <c r="P116" s="24"/>
      <c r="Q116" s="24"/>
      <c r="R116" s="24"/>
      <c r="S116" s="25"/>
    </row>
    <row r="117" spans="1:19" x14ac:dyDescent="0.35">
      <c r="C117" s="77">
        <f t="shared" ref="C117:H117" si="12">COUNTIF(C3:C116,"&gt;0")</f>
        <v>74</v>
      </c>
      <c r="D117" s="77">
        <f t="shared" si="12"/>
        <v>104</v>
      </c>
      <c r="E117" s="77">
        <f t="shared" si="12"/>
        <v>22</v>
      </c>
      <c r="F117" s="77">
        <f t="shared" si="12"/>
        <v>60</v>
      </c>
      <c r="G117" s="77">
        <f t="shared" si="12"/>
        <v>103</v>
      </c>
      <c r="H117" s="77">
        <f t="shared" si="12"/>
        <v>114</v>
      </c>
      <c r="I117" s="77">
        <f>COUNTIF(I3:I116,"&gt;0")</f>
        <v>89</v>
      </c>
      <c r="M117" s="77">
        <f t="shared" ref="M117:R117" si="13">COUNTIF(M3:M116,"&gt;0")</f>
        <v>0</v>
      </c>
      <c r="N117" s="77">
        <f t="shared" si="13"/>
        <v>0</v>
      </c>
      <c r="O117" s="77">
        <f t="shared" si="13"/>
        <v>0</v>
      </c>
      <c r="P117" s="77">
        <f t="shared" si="13"/>
        <v>0</v>
      </c>
      <c r="Q117" s="77">
        <f t="shared" si="13"/>
        <v>0</v>
      </c>
      <c r="R117" s="77">
        <f t="shared" si="13"/>
        <v>0</v>
      </c>
      <c r="S117" s="77"/>
    </row>
    <row r="118" spans="1:19" x14ac:dyDescent="0.35">
      <c r="B118" s="132"/>
      <c r="C118" s="133"/>
    </row>
  </sheetData>
  <printOptions horizontalCentered="1"/>
  <pageMargins left="0.7" right="0.7" top="0.75" bottom="0.75" header="0.3" footer="0.3"/>
  <pageSetup scale="86" orientation="landscape" r:id="rId1"/>
  <headerFooter>
    <oddHeader>&amp;C&amp;24FY16 Needs Assessment&amp;R&amp;D</oddHeader>
    <oddFooter>&amp;RPage &amp;P of &amp;N</oddFooter>
  </headerFooter>
  <rowBreaks count="2" manualBreakCount="2">
    <brk id="35" max="9" man="1"/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PROPOSEDFY25</vt:lpstr>
      <vt:lpstr>FY25 Adv Alloc</vt:lpstr>
      <vt:lpstr>Needs_Request</vt:lpstr>
      <vt:lpstr>Needs_Request!Print_Area</vt:lpstr>
      <vt:lpstr>PROPOSEDFY25!Print_Area</vt:lpstr>
      <vt:lpstr>Needs_Request!Print_Titles</vt:lpstr>
      <vt:lpstr>PROPOSEDFY25!Print_Titles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Cody, Tammy</dc:creator>
  <cp:lastModifiedBy>Cody, Tammy</cp:lastModifiedBy>
  <cp:lastPrinted>2023-11-06T22:36:07Z</cp:lastPrinted>
  <dcterms:created xsi:type="dcterms:W3CDTF">2015-11-18T21:42:02Z</dcterms:created>
  <dcterms:modified xsi:type="dcterms:W3CDTF">2023-11-30T21:04:56Z</dcterms:modified>
</cp:coreProperties>
</file>