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nvironmental Specialist Position\Allocations\FY26-FY30\FY27\Initial Allocation\"/>
    </mc:Choice>
  </mc:AlternateContent>
  <xr:revisionPtr revIDLastSave="0" documentId="13_ncr:8001_{D5584825-4AE1-4CE5-A5AF-AB4882AA8D15}" xr6:coauthVersionLast="47" xr6:coauthVersionMax="47" xr10:uidLastSave="{00000000-0000-0000-0000-000000000000}"/>
  <workbookProtection workbookAlgorithmName="SHA-512" workbookHashValue="lJv4JPJU/tCSnL7PC3RxEXf9R6tfMjGrLoSum+agJFYGzkqbQMDOKE4iJhAD6JuWVhTRdZ/dWx6xDjDuSV8UHQ==" workbookSaltValue="Tn2n3wcy0iTSufHsDEzrDQ==" workbookSpinCount="100000" lockStructure="1"/>
  <bookViews>
    <workbookView xWindow="28680" yWindow="-120" windowWidth="29040" windowHeight="15720" xr2:uid="{00000000-000D-0000-FFFF-FFFF00000000}"/>
  </bookViews>
  <sheets>
    <sheet name="FY27 Adv Alloc" sheetId="17" r:id="rId1"/>
    <sheet name="FY27 Initial allocation" sheetId="18" state="hidden" r:id="rId2"/>
    <sheet name="Needs_Request" sheetId="13" state="hidden" r:id="rId3"/>
  </sheets>
  <definedNames>
    <definedName name="_xlnm.Print_Area" localSheetId="2">Needs_Request!$A$1:$I$116</definedName>
    <definedName name="_xlnm.Print_Titles" localSheetId="2">Needs_Request!$1:$1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7" l="1"/>
  <c r="A16" i="17" l="1"/>
  <c r="B7" i="17" l="1"/>
  <c r="B6" i="17" l="1"/>
  <c r="B12" i="17" l="1"/>
  <c r="B11" i="17"/>
  <c r="B9" i="17"/>
  <c r="B8" i="17"/>
  <c r="I119" i="18"/>
  <c r="H119" i="18"/>
  <c r="G119" i="18"/>
  <c r="F119" i="18"/>
  <c r="E119" i="18"/>
  <c r="D119" i="18"/>
  <c r="C119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3" i="18"/>
  <c r="I2" i="18"/>
  <c r="H2" i="18"/>
  <c r="G2" i="18"/>
  <c r="F2" i="18"/>
  <c r="E2" i="18"/>
  <c r="D2" i="18"/>
  <c r="C2" i="18"/>
  <c r="B2" i="18" l="1"/>
  <c r="C12" i="17"/>
  <c r="C11" i="17"/>
  <c r="C10" i="17"/>
  <c r="C8" i="17"/>
  <c r="C7" i="17"/>
  <c r="P117" i="13" l="1"/>
  <c r="O117" i="13"/>
  <c r="N117" i="13"/>
  <c r="M117" i="13"/>
  <c r="L117" i="13"/>
  <c r="K117" i="13"/>
  <c r="I117" i="13"/>
  <c r="H117" i="13"/>
  <c r="G117" i="13"/>
  <c r="F117" i="13"/>
  <c r="E117" i="13"/>
  <c r="D117" i="13"/>
  <c r="C117" i="13"/>
  <c r="J116" i="13"/>
  <c r="B116" i="13"/>
  <c r="J115" i="13"/>
  <c r="B115" i="13"/>
  <c r="J114" i="13"/>
  <c r="B114" i="13"/>
  <c r="J113" i="13"/>
  <c r="B113" i="13"/>
  <c r="J112" i="13"/>
  <c r="B112" i="13"/>
  <c r="J111" i="13"/>
  <c r="B111" i="13"/>
  <c r="J110" i="13"/>
  <c r="B110" i="13"/>
  <c r="J109" i="13"/>
  <c r="B109" i="13"/>
  <c r="J108" i="13"/>
  <c r="B108" i="13"/>
  <c r="J107" i="13"/>
  <c r="B107" i="13"/>
  <c r="J106" i="13"/>
  <c r="B106" i="13"/>
  <c r="J105" i="13"/>
  <c r="B105" i="13"/>
  <c r="J104" i="13"/>
  <c r="B104" i="13"/>
  <c r="J103" i="13"/>
  <c r="B103" i="13"/>
  <c r="J102" i="13"/>
  <c r="B102" i="13"/>
  <c r="J101" i="13"/>
  <c r="B101" i="13"/>
  <c r="J100" i="13"/>
  <c r="B100" i="13"/>
  <c r="J99" i="13"/>
  <c r="B99" i="13"/>
  <c r="J98" i="13"/>
  <c r="B98" i="13"/>
  <c r="J97" i="13"/>
  <c r="B97" i="13"/>
  <c r="J96" i="13"/>
  <c r="B96" i="13"/>
  <c r="J95" i="13"/>
  <c r="B95" i="13"/>
  <c r="J94" i="13"/>
  <c r="B94" i="13"/>
  <c r="J93" i="13"/>
  <c r="B93" i="13"/>
  <c r="J92" i="13"/>
  <c r="B92" i="13"/>
  <c r="J91" i="13"/>
  <c r="B91" i="13"/>
  <c r="J90" i="13"/>
  <c r="B90" i="13"/>
  <c r="J89" i="13"/>
  <c r="B89" i="13"/>
  <c r="J88" i="13"/>
  <c r="B88" i="13"/>
  <c r="J87" i="13"/>
  <c r="B87" i="13"/>
  <c r="J86" i="13"/>
  <c r="B86" i="13"/>
  <c r="J85" i="13"/>
  <c r="B85" i="13"/>
  <c r="J84" i="13"/>
  <c r="B84" i="13"/>
  <c r="J83" i="13"/>
  <c r="B83" i="13"/>
  <c r="J82" i="13"/>
  <c r="B82" i="13"/>
  <c r="J81" i="13"/>
  <c r="B81" i="13"/>
  <c r="J80" i="13"/>
  <c r="B80" i="13"/>
  <c r="J79" i="13"/>
  <c r="B79" i="13"/>
  <c r="J78" i="13"/>
  <c r="B78" i="13"/>
  <c r="J77" i="13"/>
  <c r="B77" i="13"/>
  <c r="J76" i="13"/>
  <c r="B76" i="13"/>
  <c r="J75" i="13"/>
  <c r="B75" i="13"/>
  <c r="J74" i="13"/>
  <c r="B74" i="13"/>
  <c r="J73" i="13"/>
  <c r="B73" i="13"/>
  <c r="J72" i="13"/>
  <c r="B72" i="13"/>
  <c r="J71" i="13"/>
  <c r="B71" i="13"/>
  <c r="J70" i="13"/>
  <c r="B70" i="13"/>
  <c r="J69" i="13"/>
  <c r="B69" i="13"/>
  <c r="J68" i="13"/>
  <c r="B68" i="13"/>
  <c r="J67" i="13"/>
  <c r="B67" i="13"/>
  <c r="J66" i="13"/>
  <c r="B66" i="13"/>
  <c r="J65" i="13"/>
  <c r="B65" i="13"/>
  <c r="J64" i="13"/>
  <c r="B64" i="13"/>
  <c r="J63" i="13"/>
  <c r="B63" i="13"/>
  <c r="J62" i="13"/>
  <c r="B62" i="13"/>
  <c r="J61" i="13"/>
  <c r="B61" i="13"/>
  <c r="J60" i="13"/>
  <c r="B60" i="13"/>
  <c r="J59" i="13"/>
  <c r="B59" i="13"/>
  <c r="J58" i="13"/>
  <c r="B58" i="13"/>
  <c r="J57" i="13"/>
  <c r="B57" i="13"/>
  <c r="J56" i="13"/>
  <c r="B56" i="13"/>
  <c r="J55" i="13"/>
  <c r="B55" i="13"/>
  <c r="J54" i="13"/>
  <c r="B54" i="13"/>
  <c r="J53" i="13"/>
  <c r="B53" i="13"/>
  <c r="J52" i="13"/>
  <c r="B52" i="13"/>
  <c r="J51" i="13"/>
  <c r="B51" i="13"/>
  <c r="J50" i="13"/>
  <c r="B50" i="13"/>
  <c r="J49" i="13"/>
  <c r="B49" i="13"/>
  <c r="J48" i="13"/>
  <c r="B48" i="13"/>
  <c r="J47" i="13"/>
  <c r="B47" i="13"/>
  <c r="J46" i="13"/>
  <c r="B46" i="13"/>
  <c r="J45" i="13"/>
  <c r="B45" i="13"/>
  <c r="J44" i="13"/>
  <c r="B44" i="13"/>
  <c r="J43" i="13"/>
  <c r="B43" i="13"/>
  <c r="J42" i="13"/>
  <c r="B42" i="13"/>
  <c r="J41" i="13"/>
  <c r="B41" i="13"/>
  <c r="J40" i="13"/>
  <c r="B40" i="13"/>
  <c r="J39" i="13"/>
  <c r="B39" i="13"/>
  <c r="J38" i="13"/>
  <c r="B38" i="13"/>
  <c r="J37" i="13"/>
  <c r="B37" i="13"/>
  <c r="J36" i="13"/>
  <c r="B36" i="13"/>
  <c r="J35" i="13"/>
  <c r="B35" i="13"/>
  <c r="J34" i="13"/>
  <c r="B34" i="13"/>
  <c r="J33" i="13"/>
  <c r="B33" i="13"/>
  <c r="J32" i="13"/>
  <c r="B32" i="13"/>
  <c r="J31" i="13"/>
  <c r="B31" i="13"/>
  <c r="J30" i="13"/>
  <c r="B30" i="13"/>
  <c r="J29" i="13"/>
  <c r="B29" i="13"/>
  <c r="J28" i="13"/>
  <c r="B28" i="13"/>
  <c r="J27" i="13"/>
  <c r="B27" i="13"/>
  <c r="J26" i="13"/>
  <c r="B26" i="13"/>
  <c r="J25" i="13"/>
  <c r="B25" i="13"/>
  <c r="J24" i="13"/>
  <c r="B24" i="13"/>
  <c r="J23" i="13"/>
  <c r="B23" i="13"/>
  <c r="J22" i="13"/>
  <c r="B22" i="13"/>
  <c r="J21" i="13"/>
  <c r="B21" i="13"/>
  <c r="J20" i="13"/>
  <c r="B20" i="13"/>
  <c r="J19" i="13"/>
  <c r="B19" i="13"/>
  <c r="J18" i="13"/>
  <c r="B18" i="13"/>
  <c r="J17" i="13"/>
  <c r="B17" i="13"/>
  <c r="J16" i="13"/>
  <c r="B16" i="13"/>
  <c r="J15" i="13"/>
  <c r="B15" i="13"/>
  <c r="J14" i="13"/>
  <c r="B14" i="13"/>
  <c r="J13" i="13"/>
  <c r="B13" i="13"/>
  <c r="J12" i="13"/>
  <c r="B12" i="13"/>
  <c r="J11" i="13"/>
  <c r="B11" i="13"/>
  <c r="J10" i="13"/>
  <c r="B10" i="13"/>
  <c r="J9" i="13"/>
  <c r="B9" i="13"/>
  <c r="J8" i="13"/>
  <c r="B8" i="13"/>
  <c r="J7" i="13"/>
  <c r="B7" i="13"/>
  <c r="J6" i="13"/>
  <c r="B6" i="13"/>
  <c r="J5" i="13"/>
  <c r="B5" i="13"/>
  <c r="J4" i="13"/>
  <c r="B4" i="13"/>
  <c r="J3" i="13"/>
  <c r="B3" i="13"/>
  <c r="Q2" i="13"/>
  <c r="P2" i="13"/>
  <c r="O2" i="13"/>
  <c r="N2" i="13"/>
  <c r="M2" i="13"/>
  <c r="L2" i="13"/>
  <c r="K2" i="13"/>
  <c r="I2" i="13"/>
  <c r="H2" i="13"/>
  <c r="G2" i="13"/>
  <c r="F2" i="13"/>
  <c r="E2" i="13"/>
  <c r="D2" i="13"/>
  <c r="C2" i="13"/>
  <c r="J2" i="13" l="1"/>
  <c r="B2" i="13"/>
  <c r="D13" i="17" l="1"/>
  <c r="A2" i="17"/>
  <c r="B13" i="17" l="1"/>
  <c r="C13" i="17" s="1"/>
</calcChain>
</file>

<file path=xl/sharedStrings.xml><?xml version="1.0" encoding="utf-8"?>
<sst xmlns="http://schemas.openxmlformats.org/spreadsheetml/2006/main" count="399" uniqueCount="152">
  <si>
    <t>District</t>
  </si>
  <si>
    <t>State Totals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</si>
  <si>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</si>
  <si>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</si>
  <si>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</si>
  <si>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</si>
  <si>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</si>
  <si>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</si>
  <si>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</si>
  <si>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</si>
  <si>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</si>
  <si>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</si>
  <si>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</si>
  <si>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</si>
  <si>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</si>
  <si>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</si>
  <si>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</si>
  <si>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</si>
  <si>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</si>
  <si>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</si>
  <si>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</si>
  <si>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</si>
  <si>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</si>
  <si>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</si>
  <si>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</si>
  <si>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</si>
  <si>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</si>
  <si>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</si>
  <si>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</si>
  <si>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</si>
  <si>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</si>
  <si>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</si>
  <si>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</si>
  <si>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</si>
  <si>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</si>
  <si>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</si>
  <si>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</si>
  <si>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</si>
  <si>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</si>
  <si>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</si>
  <si>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</si>
  <si>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</si>
  <si>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</si>
  <si>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</si>
  <si>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</si>
  <si>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</si>
  <si>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</si>
  <si>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</si>
  <si>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</si>
  <si>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</si>
  <si>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</si>
  <si>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</si>
  <si>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</si>
  <si>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</si>
  <si>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</si>
  <si>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</si>
  <si>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</si>
  <si>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</si>
  <si>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</si>
  <si>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</si>
  <si>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</si>
  <si>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Macon</t>
  </si>
  <si>
    <t>Madison</t>
  </si>
  <si>
    <t>Maries</t>
  </si>
  <si>
    <t>Marion</t>
  </si>
  <si>
    <t>McDonald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</si>
  <si>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</si>
  <si>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</si>
  <si>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</si>
  <si>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</si>
  <si>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</si>
  <si>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</si>
  <si>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</si>
  <si>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</si>
  <si>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</si>
  <si>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</si>
  <si>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</si>
  <si>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</si>
  <si>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</si>
  <si>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</si>
  <si>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</si>
  <si>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</si>
  <si>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</si>
  <si>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</si>
  <si>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</si>
  <si>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</si>
  <si>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</si>
  <si>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</si>
  <si>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</si>
  <si>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</si>
  <si>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</si>
  <si>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</si>
  <si>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</si>
  <si>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Saline</t>
  </si>
  <si>
    <t>Schuyler</t>
  </si>
  <si>
    <t>Scotland</t>
  </si>
  <si>
    <t>Scott</t>
  </si>
  <si>
    <t>Shannon</t>
  </si>
  <si>
    <t>Shelby</t>
  </si>
  <si>
    <t>St Charles</t>
  </si>
  <si>
    <t>St Clair</t>
  </si>
  <si>
    <t>St Francois</t>
  </si>
  <si>
    <t>St Louis</t>
  </si>
  <si>
    <t>Ste Genevieve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</si>
  <si>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</si>
  <si>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</si>
  <si>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</si>
  <si>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</si>
  <si>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</si>
  <si>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</si>
  <si>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</si>
  <si>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</si>
  <si>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</si>
  <si>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</si>
  <si>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</si>
  <si>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</si>
  <si>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Grazing Management</t>
  </si>
  <si>
    <t>Irrigation Management</t>
  </si>
  <si>
    <t>Nutrient &amp; Pest Management</t>
  </si>
  <si>
    <t>Sensitive Areas</t>
  </si>
  <si>
    <t>Woodland Erosion</t>
  </si>
  <si>
    <t>Total_Needs_Assessment_Request</t>
  </si>
  <si>
    <t>AWM</t>
  </si>
  <si>
    <t>GM</t>
  </si>
  <si>
    <t>IM</t>
  </si>
  <si>
    <t>NPM</t>
  </si>
  <si>
    <t>SA</t>
  </si>
  <si>
    <t>SRG</t>
  </si>
  <si>
    <t>WE</t>
  </si>
  <si>
    <t>MOSWIMS</t>
  </si>
  <si>
    <t>Resource Concern</t>
  </si>
  <si>
    <t>"SELECT DISTRICT"</t>
  </si>
  <si>
    <t>Animal Waste Management</t>
  </si>
  <si>
    <t>Sheet, Rill, and Gully Erosion</t>
  </si>
  <si>
    <t>Total:</t>
  </si>
  <si>
    <t>Board Signature</t>
  </si>
  <si>
    <t>Date</t>
  </si>
  <si>
    <t>Password for Protected Doc:</t>
  </si>
  <si>
    <t>SWCP2022</t>
  </si>
  <si>
    <t>submitted 10/28</t>
  </si>
  <si>
    <t>NA</t>
  </si>
  <si>
    <t>AWM and NP are already 100% provided in January.  Advanced is 10% of the remaining amount.</t>
  </si>
  <si>
    <t>Nutrient and Pest Management</t>
  </si>
  <si>
    <t>Sheet &amp; Rill / Gully Erosion</t>
  </si>
  <si>
    <t># of counties receiving funds:</t>
  </si>
  <si>
    <t>FY27 Total Initial Allocation</t>
  </si>
  <si>
    <t>FY27 Initial Allocation</t>
  </si>
  <si>
    <t>Resource Concerns Available for FY27 Advanced Allocation</t>
  </si>
  <si>
    <t>FY27 Advanced Allocation Request</t>
  </si>
  <si>
    <r>
      <t xml:space="preserve">Please submit board approved form via email to:  
</t>
    </r>
    <r>
      <rPr>
        <b/>
        <sz val="14"/>
        <color theme="1"/>
        <rFont val="Calibri"/>
        <family val="2"/>
        <scheme val="minor"/>
      </rPr>
      <t>soil&amp;waterconservationprogram@swcd.mo.gov</t>
    </r>
  </si>
  <si>
    <t>Date:</t>
  </si>
  <si>
    <r>
      <t xml:space="preserve">Submitted by: </t>
    </r>
    <r>
      <rPr>
        <b/>
        <sz val="10"/>
        <color theme="1"/>
        <rFont val="Calibri"/>
        <family val="2"/>
        <scheme val="minor"/>
      </rPr>
      <t>(please print name)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</si>
</sst>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>
      <alignment vertical="top"/>
    </xf>
    <xf numFmtId="43" fontId="4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/>
    <xf numFmtId="0" fontId="3" fillId="0" borderId="3" xfId="2" applyFont="1" applyBorder="1" applyAlignment="1" applyProtection="1">
      <alignment horizontal="center" wrapText="1"/>
    </xf>
    <xf numFmtId="164" fontId="3" fillId="0" borderId="23" xfId="1" applyNumberFormat="1" applyFont="1" applyBorder="1" applyAlignment="1" applyProtection="1">
      <alignment horizontal="center" wrapText="1"/>
    </xf>
    <xf numFmtId="164" fontId="3" fillId="0" borderId="10" xfId="1" applyNumberFormat="1" applyFont="1" applyBorder="1" applyAlignment="1" applyProtection="1">
      <alignment horizontal="center" wrapText="1"/>
    </xf>
    <xf numFmtId="0" fontId="2" fillId="4" borderId="2" xfId="2" applyFill="1" applyBorder="1" applyProtection="1"/>
    <xf numFmtId="164" fontId="2" fillId="4" borderId="25" xfId="1" applyNumberFormat="1" applyFont="1" applyFill="1" applyBorder="1" applyAlignment="1" applyProtection="1">
      <alignment horizontal="center"/>
    </xf>
    <xf numFmtId="164" fontId="2" fillId="4" borderId="26" xfId="1" applyNumberFormat="1" applyFont="1" applyFill="1" applyBorder="1" applyAlignment="1" applyProtection="1">
      <alignment horizontal="center"/>
    </xf>
    <xf numFmtId="2" fontId="3" fillId="0" borderId="13" xfId="2" applyNumberFormat="1" applyFont="1" applyBorder="1" applyProtection="1"/>
    <xf numFmtId="164" fontId="2" fillId="2" borderId="3" xfId="1" applyNumberFormat="1" applyFont="1" applyFill="1" applyBorder="1" applyAlignment="1" applyProtection="1">
      <alignment horizontal="center"/>
    </xf>
    <xf numFmtId="164" fontId="2" fillId="3" borderId="23" xfId="1" applyNumberFormat="1" applyFont="1" applyFill="1" applyBorder="1" applyAlignment="1" applyProtection="1">
      <alignment horizontal="center"/>
    </xf>
    <xf numFmtId="164" fontId="2" fillId="3" borderId="10" xfId="1" applyNumberFormat="1" applyFont="1" applyFill="1" applyBorder="1" applyAlignment="1" applyProtection="1">
      <alignment horizontal="center"/>
    </xf>
    <xf numFmtId="2" fontId="3" fillId="0" borderId="9" xfId="2" applyNumberFormat="1" applyFont="1" applyBorder="1" applyProtection="1"/>
    <xf numFmtId="164" fontId="2" fillId="3" borderId="5" xfId="1" applyNumberFormat="1" applyFont="1" applyFill="1" applyBorder="1" applyAlignment="1" applyProtection="1">
      <alignment horizontal="center"/>
    </xf>
    <xf numFmtId="164" fontId="2" fillId="3" borderId="1" xfId="1" applyNumberFormat="1" applyFont="1" applyFill="1" applyBorder="1" applyAlignment="1" applyProtection="1">
      <alignment horizontal="center"/>
    </xf>
    <xf numFmtId="164" fontId="2" fillId="3" borderId="9" xfId="1" applyNumberFormat="1" applyFont="1" applyFill="1" applyBorder="1" applyAlignment="1" applyProtection="1">
      <alignment horizontal="center"/>
    </xf>
    <xf numFmtId="2" fontId="3" fillId="0" borderId="9" xfId="2" applyNumberFormat="1" applyFont="1" applyFill="1" applyBorder="1" applyProtection="1"/>
    <xf numFmtId="164" fontId="2" fillId="3" borderId="18" xfId="1" applyNumberFormat="1" applyFont="1" applyFill="1" applyBorder="1" applyAlignment="1" applyProtection="1">
      <alignment horizontal="center"/>
    </xf>
    <xf numFmtId="164" fontId="2" fillId="3" borderId="22" xfId="1" applyNumberFormat="1" applyFont="1" applyFill="1" applyBorder="1" applyAlignment="1" applyProtection="1">
      <alignment horizontal="center"/>
    </xf>
    <xf numFmtId="164" fontId="2" fillId="3" borderId="13" xfId="1" applyNumberFormat="1" applyFont="1" applyFill="1" applyBorder="1" applyAlignment="1" applyProtection="1">
      <alignment horizontal="center"/>
    </xf>
    <xf numFmtId="2" fontId="3" fillId="0" borderId="11" xfId="2" applyNumberFormat="1" applyFont="1" applyBorder="1" applyProtection="1"/>
    <xf numFmtId="2" fontId="3" fillId="0" borderId="12" xfId="2" applyNumberFormat="1" applyFont="1" applyBorder="1" applyProtection="1"/>
    <xf numFmtId="164" fontId="2" fillId="3" borderId="7" xfId="1" applyNumberFormat="1" applyFont="1" applyFill="1" applyBorder="1" applyAlignment="1" applyProtection="1">
      <alignment horizontal="center"/>
    </xf>
    <xf numFmtId="164" fontId="2" fillId="3" borderId="27" xfId="1" applyNumberFormat="1" applyFont="1" applyFill="1" applyBorder="1" applyAlignment="1" applyProtection="1">
      <alignment horizontal="center"/>
    </xf>
    <xf numFmtId="164" fontId="2" fillId="3" borderId="12" xfId="1" applyNumberFormat="1" applyFont="1" applyFill="1" applyBorder="1" applyAlignment="1" applyProtection="1">
      <alignment horizontal="center"/>
    </xf>
    <xf numFmtId="164" fontId="0" fillId="0" borderId="0" xfId="1" applyNumberFormat="1" applyFont="1" applyAlignment="1">
      <alignment horizontal="center"/>
    </xf>
    <xf numFmtId="4" fontId="0" fillId="0" borderId="0" xfId="0" applyNumberFormat="1" applyProtection="1">
      <protection locked="0"/>
    </xf>
    <xf numFmtId="4" fontId="6" fillId="0" borderId="0" xfId="0" applyNumberFormat="1" applyFont="1" applyBorder="1" applyProtection="1">
      <protection locked="0"/>
    </xf>
    <xf numFmtId="4" fontId="7" fillId="2" borderId="0" xfId="0" applyNumberFormat="1" applyFont="1" applyFill="1" applyAlignment="1" applyProtection="1">
      <alignment horizontal="left"/>
      <protection locked="0"/>
    </xf>
    <xf numFmtId="4" fontId="6" fillId="11" borderId="0" xfId="0" applyNumberFormat="1" applyFont="1" applyFill="1" applyProtection="1">
      <protection locked="0"/>
    </xf>
    <xf numFmtId="4" fontId="8" fillId="0" borderId="0" xfId="0" applyNumberFormat="1" applyFont="1" applyProtection="1">
      <protection locked="0"/>
    </xf>
    <xf numFmtId="4" fontId="7" fillId="11" borderId="0" xfId="0" applyNumberFormat="1" applyFont="1" applyFill="1" applyProtection="1">
      <protection locked="0"/>
    </xf>
    <xf numFmtId="4" fontId="8" fillId="0" borderId="1" xfId="0" applyNumberFormat="1" applyFont="1" applyBorder="1" applyAlignment="1" applyProtection="1">
      <alignment horizontal="center" wrapText="1"/>
      <protection hidden="1"/>
    </xf>
    <xf numFmtId="4" fontId="8" fillId="13" borderId="1" xfId="0" applyNumberFormat="1" applyFont="1" applyFill="1" applyBorder="1" applyAlignment="1" applyProtection="1">
      <alignment horizontal="center" wrapText="1"/>
      <protection hidden="1"/>
    </xf>
    <xf numFmtId="4" fontId="9" fillId="11" borderId="0" xfId="0" applyNumberFormat="1" applyFont="1" applyFill="1" applyBorder="1" applyAlignment="1" applyProtection="1">
      <alignment horizontal="center" wrapText="1"/>
      <protection locked="0"/>
    </xf>
    <xf numFmtId="4" fontId="7" fillId="0" borderId="1" xfId="0" applyNumberFormat="1" applyFont="1" applyBorder="1" applyProtection="1">
      <protection hidden="1"/>
    </xf>
    <xf numFmtId="4" fontId="6" fillId="11" borderId="0" xfId="1" applyNumberFormat="1" applyFont="1" applyFill="1" applyBorder="1" applyProtection="1">
      <protection locked="0"/>
    </xf>
    <xf numFmtId="4" fontId="8" fillId="0" borderId="1" xfId="0" applyNumberFormat="1" applyFont="1" applyBorder="1" applyAlignment="1" applyProtection="1">
      <alignment horizontal="right"/>
      <protection hidden="1"/>
    </xf>
    <xf numFmtId="4" fontId="9" fillId="11" borderId="0" xfId="1" applyNumberFormat="1" applyFont="1" applyFill="1" applyBorder="1" applyProtection="1">
      <protection locked="0"/>
    </xf>
    <xf numFmtId="4" fontId="7" fillId="11" borderId="0" xfId="0" applyNumberFormat="1" applyFont="1" applyFill="1" applyAlignment="1" applyProtection="1">
      <alignment vertical="top" wrapText="1"/>
      <protection locked="0"/>
    </xf>
    <xf numFmtId="4" fontId="7" fillId="11" borderId="0" xfId="0" applyNumberFormat="1" applyFont="1" applyFill="1" applyAlignment="1" applyProtection="1">
      <alignment horizontal="center"/>
      <protection locked="0"/>
    </xf>
    <xf numFmtId="4" fontId="0" fillId="0" borderId="0" xfId="0" applyNumberFormat="1" applyBorder="1" applyProtection="1">
      <protection locked="0"/>
    </xf>
    <xf numFmtId="44" fontId="3" fillId="0" borderId="14" xfId="2" applyNumberFormat="1" applyFont="1" applyBorder="1" applyAlignment="1" applyProtection="1">
      <alignment horizontal="center" wrapText="1"/>
    </xf>
    <xf numFmtId="44" fontId="2" fillId="4" borderId="30" xfId="2" applyNumberFormat="1" applyFont="1" applyFill="1" applyBorder="1" applyProtection="1"/>
    <xf numFmtId="44" fontId="2" fillId="0" borderId="15" xfId="2" applyNumberFormat="1" applyBorder="1" applyProtection="1"/>
    <xf numFmtId="44" fontId="2" fillId="0" borderId="16" xfId="2" applyNumberFormat="1" applyBorder="1" applyProtection="1"/>
    <xf numFmtId="1" fontId="0" fillId="0" borderId="0" xfId="1" applyNumberFormat="1" applyFont="1" applyAlignment="1">
      <alignment horizontal="center"/>
    </xf>
    <xf numFmtId="44" fontId="0" fillId="0" borderId="0" xfId="0" applyNumberFormat="1"/>
    <xf numFmtId="44" fontId="3" fillId="0" borderId="4" xfId="2" applyNumberFormat="1" applyFont="1" applyBorder="1" applyAlignment="1" applyProtection="1">
      <alignment horizontal="center" wrapText="1"/>
    </xf>
    <xf numFmtId="44" fontId="3" fillId="0" borderId="23" xfId="1" applyNumberFormat="1" applyFont="1" applyBorder="1" applyAlignment="1" applyProtection="1">
      <alignment horizontal="center" wrapText="1"/>
    </xf>
    <xf numFmtId="44" fontId="3" fillId="0" borderId="10" xfId="1" applyNumberFormat="1" applyFont="1" applyBorder="1" applyAlignment="1" applyProtection="1">
      <alignment horizontal="center" wrapText="1"/>
    </xf>
    <xf numFmtId="44" fontId="2" fillId="4" borderId="24" xfId="2" applyNumberFormat="1" applyFont="1" applyFill="1" applyBorder="1" applyProtection="1"/>
    <xf numFmtId="44" fontId="2" fillId="4" borderId="25" xfId="1" applyNumberFormat="1" applyFont="1" applyFill="1" applyBorder="1" applyAlignment="1" applyProtection="1">
      <alignment horizontal="center"/>
    </xf>
    <xf numFmtId="44" fontId="2" fillId="4" borderId="26" xfId="1" applyNumberFormat="1" applyFont="1" applyFill="1" applyBorder="1" applyAlignment="1" applyProtection="1">
      <alignment horizontal="center"/>
    </xf>
    <xf numFmtId="44" fontId="2" fillId="0" borderId="6" xfId="2" applyNumberFormat="1" applyBorder="1" applyProtection="1"/>
    <xf numFmtId="44" fontId="2" fillId="2" borderId="3" xfId="1" applyNumberFormat="1" applyFont="1" applyFill="1" applyBorder="1" applyAlignment="1" applyProtection="1">
      <alignment horizontal="center"/>
    </xf>
    <xf numFmtId="44" fontId="2" fillId="3" borderId="23" xfId="1" applyNumberFormat="1" applyFont="1" applyFill="1" applyBorder="1" applyAlignment="1" applyProtection="1">
      <alignment horizontal="center"/>
    </xf>
    <xf numFmtId="44" fontId="2" fillId="3" borderId="10" xfId="1" applyNumberFormat="1" applyFont="1" applyFill="1" applyBorder="1" applyAlignment="1" applyProtection="1">
      <alignment horizontal="center"/>
    </xf>
    <xf numFmtId="44" fontId="2" fillId="3" borderId="5" xfId="1" applyNumberFormat="1" applyFont="1" applyFill="1" applyBorder="1" applyAlignment="1" applyProtection="1">
      <alignment horizontal="center"/>
    </xf>
    <xf numFmtId="44" fontId="2" fillId="3" borderId="1" xfId="1" applyNumberFormat="1" applyFont="1" applyFill="1" applyBorder="1" applyAlignment="1" applyProtection="1">
      <alignment horizontal="center"/>
    </xf>
    <xf numFmtId="44" fontId="2" fillId="3" borderId="9" xfId="1" applyNumberFormat="1" applyFont="1" applyFill="1" applyBorder="1" applyAlignment="1" applyProtection="1">
      <alignment horizontal="center"/>
    </xf>
    <xf numFmtId="44" fontId="2" fillId="2" borderId="1" xfId="1" applyNumberFormat="1" applyFont="1" applyFill="1" applyBorder="1" applyAlignment="1" applyProtection="1">
      <alignment horizontal="center"/>
    </xf>
    <xf numFmtId="44" fontId="2" fillId="2" borderId="5" xfId="1" applyNumberFormat="1" applyFont="1" applyFill="1" applyBorder="1" applyAlignment="1" applyProtection="1">
      <alignment horizontal="center"/>
    </xf>
    <xf numFmtId="44" fontId="2" fillId="2" borderId="9" xfId="1" applyNumberFormat="1" applyFont="1" applyFill="1" applyBorder="1" applyAlignment="1" applyProtection="1">
      <alignment horizontal="center"/>
    </xf>
    <xf numFmtId="44" fontId="2" fillId="11" borderId="6" xfId="2" applyNumberFormat="1" applyFill="1" applyBorder="1" applyProtection="1"/>
    <xf numFmtId="44" fontId="2" fillId="2" borderId="18" xfId="1" applyNumberFormat="1" applyFont="1" applyFill="1" applyBorder="1" applyAlignment="1" applyProtection="1">
      <alignment horizontal="center"/>
    </xf>
    <xf numFmtId="44" fontId="2" fillId="2" borderId="22" xfId="1" applyNumberFormat="1" applyFont="1" applyFill="1" applyBorder="1" applyAlignment="1" applyProtection="1">
      <alignment horizontal="center"/>
    </xf>
    <xf numFmtId="44" fontId="2" fillId="2" borderId="13" xfId="1" applyNumberFormat="1" applyFont="1" applyFill="1" applyBorder="1" applyAlignment="1" applyProtection="1">
      <alignment horizontal="center"/>
    </xf>
    <xf numFmtId="44" fontId="2" fillId="0" borderId="6" xfId="2" applyNumberFormat="1" applyFill="1" applyBorder="1" applyProtection="1"/>
    <xf numFmtId="44" fontId="2" fillId="0" borderId="8" xfId="2" applyNumberFormat="1" applyBorder="1" applyProtection="1"/>
    <xf numFmtId="44" fontId="2" fillId="2" borderId="7" xfId="1" applyNumberFormat="1" applyFont="1" applyFill="1" applyBorder="1" applyAlignment="1" applyProtection="1">
      <alignment horizontal="center"/>
    </xf>
    <xf numFmtId="44" fontId="2" fillId="2" borderId="27" xfId="1" applyNumberFormat="1" applyFont="1" applyFill="1" applyBorder="1" applyAlignment="1" applyProtection="1">
      <alignment horizontal="center"/>
    </xf>
    <xf numFmtId="44" fontId="2" fillId="2" borderId="12" xfId="1" applyNumberFormat="1" applyFont="1" applyFill="1" applyBorder="1" applyAlignment="1" applyProtection="1">
      <alignment horizontal="center"/>
    </xf>
    <xf numFmtId="44" fontId="0" fillId="0" borderId="0" xfId="1" applyNumberFormat="1" applyFont="1" applyAlignment="1">
      <alignment horizontal="center"/>
    </xf>
    <xf numFmtId="44" fontId="2" fillId="0" borderId="0" xfId="2" applyNumberFormat="1" applyFill="1" applyBorder="1" applyProtection="1"/>
    <xf numFmtId="44" fontId="0" fillId="0" borderId="0" xfId="9" applyNumberFormat="1" applyFont="1" applyAlignment="1">
      <alignment horizontal="center"/>
    </xf>
    <xf numFmtId="44" fontId="2" fillId="3" borderId="17" xfId="1" applyNumberFormat="1" applyFont="1" applyFill="1" applyBorder="1" applyAlignment="1" applyProtection="1">
      <alignment horizontal="center"/>
    </xf>
    <xf numFmtId="44" fontId="2" fillId="3" borderId="28" xfId="1" applyNumberFormat="1" applyFont="1" applyFill="1" applyBorder="1" applyAlignment="1" applyProtection="1">
      <alignment horizontal="center"/>
    </xf>
    <xf numFmtId="44" fontId="2" fillId="3" borderId="22" xfId="1" applyNumberFormat="1" applyFont="1" applyFill="1" applyBorder="1" applyAlignment="1" applyProtection="1">
      <alignment horizontal="center"/>
    </xf>
    <xf numFmtId="44" fontId="2" fillId="2" borderId="21" xfId="1" applyNumberFormat="1" applyFont="1" applyFill="1" applyBorder="1" applyAlignment="1" applyProtection="1">
      <alignment horizontal="center"/>
    </xf>
    <xf numFmtId="44" fontId="2" fillId="2" borderId="28" xfId="1" applyNumberFormat="1" applyFont="1" applyFill="1" applyBorder="1" applyAlignment="1" applyProtection="1">
      <alignment horizontal="center"/>
    </xf>
    <xf numFmtId="44" fontId="2" fillId="3" borderId="19" xfId="1" applyNumberFormat="1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164" fontId="7" fillId="11" borderId="1" xfId="1" applyNumberFormat="1" applyFont="1" applyFill="1" applyBorder="1" applyAlignment="1" applyProtection="1">
      <alignment vertical="center"/>
      <protection locked="0"/>
    </xf>
    <xf numFmtId="164" fontId="7" fillId="12" borderId="1" xfId="1" applyNumberFormat="1" applyFont="1" applyFill="1" applyBorder="1" applyAlignment="1" applyProtection="1">
      <alignment vertical="center"/>
    </xf>
    <xf numFmtId="4" fontId="8" fillId="13" borderId="22" xfId="1" applyNumberFormat="1" applyFont="1" applyFill="1" applyBorder="1" applyAlignment="1" applyProtection="1">
      <alignment horizontal="right" vertical="center"/>
      <protection hidden="1"/>
    </xf>
    <xf numFmtId="0" fontId="10" fillId="0" borderId="38" xfId="3" applyFont="1" applyBorder="1" applyAlignment="1" applyProtection="1">
      <alignment horizontal="center" vertical="center" wrapText="1"/>
    </xf>
    <xf numFmtId="43" fontId="10" fillId="0" borderId="35" xfId="0" applyNumberFormat="1" applyFont="1" applyFill="1" applyBorder="1" applyAlignment="1" applyProtection="1">
      <alignment horizontal="center" vertical="center" wrapText="1"/>
    </xf>
    <xf numFmtId="43" fontId="10" fillId="0" borderId="39" xfId="0" applyNumberFormat="1" applyFont="1" applyFill="1" applyBorder="1" applyAlignment="1" applyProtection="1">
      <alignment horizontal="center" vertical="center" wrapText="1"/>
    </xf>
    <xf numFmtId="43" fontId="10" fillId="0" borderId="37" xfId="0" applyNumberFormat="1" applyFont="1" applyFill="1" applyBorder="1" applyAlignment="1" applyProtection="1">
      <alignment horizontal="center" vertical="center" wrapText="1"/>
    </xf>
    <xf numFmtId="43" fontId="10" fillId="0" borderId="44" xfId="0" applyNumberFormat="1" applyFont="1" applyFill="1" applyBorder="1" applyAlignment="1" applyProtection="1">
      <alignment horizontal="center" vertical="center" wrapText="1"/>
    </xf>
    <xf numFmtId="43" fontId="10" fillId="0" borderId="38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0" fontId="10" fillId="4" borderId="40" xfId="3" applyFont="1" applyFill="1" applyBorder="1" applyAlignment="1" applyProtection="1"/>
    <xf numFmtId="164" fontId="11" fillId="0" borderId="41" xfId="0" applyNumberFormat="1" applyFont="1" applyFill="1" applyBorder="1"/>
    <xf numFmtId="164" fontId="11" fillId="0" borderId="36" xfId="0" applyNumberFormat="1" applyFont="1" applyFill="1" applyBorder="1" applyAlignment="1">
      <alignment horizontal="center"/>
    </xf>
    <xf numFmtId="164" fontId="11" fillId="0" borderId="45" xfId="0" applyNumberFormat="1" applyFont="1" applyFill="1" applyBorder="1" applyAlignment="1">
      <alignment horizontal="center"/>
    </xf>
    <xf numFmtId="164" fontId="11" fillId="0" borderId="40" xfId="0" applyNumberFormat="1" applyFont="1" applyFill="1" applyBorder="1" applyAlignment="1">
      <alignment horizontal="center"/>
    </xf>
    <xf numFmtId="2" fontId="10" fillId="0" borderId="32" xfId="3" applyNumberFormat="1" applyFont="1" applyBorder="1" applyAlignment="1" applyProtection="1"/>
    <xf numFmtId="164" fontId="11" fillId="0" borderId="42" xfId="0" applyNumberFormat="1" applyFont="1" applyBorder="1"/>
    <xf numFmtId="164" fontId="11" fillId="7" borderId="33" xfId="0" applyNumberFormat="1" applyFont="1" applyFill="1" applyBorder="1" applyAlignment="1">
      <alignment horizontal="center"/>
    </xf>
    <xf numFmtId="164" fontId="11" fillId="8" borderId="22" xfId="0" applyNumberFormat="1" applyFont="1" applyFill="1" applyBorder="1" applyAlignment="1">
      <alignment horizontal="center"/>
    </xf>
    <xf numFmtId="164" fontId="11" fillId="9" borderId="22" xfId="0" applyNumberFormat="1" applyFont="1" applyFill="1" applyBorder="1" applyAlignment="1">
      <alignment horizontal="center"/>
    </xf>
    <xf numFmtId="164" fontId="11" fillId="6" borderId="22" xfId="0" applyNumberFormat="1" applyFont="1" applyFill="1" applyBorder="1" applyAlignment="1">
      <alignment horizontal="center"/>
    </xf>
    <xf numFmtId="164" fontId="11" fillId="2" borderId="22" xfId="0" applyNumberFormat="1" applyFont="1" applyFill="1" applyBorder="1" applyAlignment="1">
      <alignment horizontal="center"/>
    </xf>
    <xf numFmtId="164" fontId="11" fillId="7" borderId="22" xfId="0" applyNumberFormat="1" applyFont="1" applyFill="1" applyBorder="1" applyAlignment="1">
      <alignment horizontal="center"/>
    </xf>
    <xf numFmtId="164" fontId="11" fillId="10" borderId="32" xfId="0" applyNumberFormat="1" applyFont="1" applyFill="1" applyBorder="1" applyAlignment="1">
      <alignment horizontal="center"/>
    </xf>
    <xf numFmtId="0" fontId="11" fillId="0" borderId="0" xfId="0" applyFont="1"/>
    <xf numFmtId="2" fontId="10" fillId="0" borderId="31" xfId="3" applyNumberFormat="1" applyFont="1" applyBorder="1" applyAlignment="1" applyProtection="1"/>
    <xf numFmtId="164" fontId="11" fillId="0" borderId="43" xfId="0" applyNumberFormat="1" applyFont="1" applyBorder="1"/>
    <xf numFmtId="164" fontId="11" fillId="7" borderId="1" xfId="0" applyNumberFormat="1" applyFont="1" applyFill="1" applyBorder="1" applyAlignment="1">
      <alignment horizontal="center"/>
    </xf>
    <xf numFmtId="164" fontId="11" fillId="10" borderId="31" xfId="0" applyNumberFormat="1" applyFont="1" applyFill="1" applyBorder="1" applyAlignment="1">
      <alignment horizontal="center"/>
    </xf>
    <xf numFmtId="164" fontId="11" fillId="10" borderId="34" xfId="0" applyNumberFormat="1" applyFont="1" applyFill="1" applyBorder="1" applyAlignment="1">
      <alignment horizontal="center"/>
    </xf>
    <xf numFmtId="0" fontId="10" fillId="5" borderId="0" xfId="3" applyFont="1" applyFill="1" applyBorder="1" applyAlignment="1" applyProtection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44" fontId="11" fillId="0" borderId="0" xfId="0" applyNumberFormat="1" applyFont="1" applyFill="1" applyBorder="1" applyAlignment="1">
      <alignment horizontal="center"/>
    </xf>
    <xf numFmtId="4" fontId="0" fillId="0" borderId="0" xfId="0" applyNumberFormat="1" applyProtection="1"/>
    <xf numFmtId="3" fontId="7" fillId="12" borderId="1" xfId="1" applyNumberFormat="1" applyFont="1" applyFill="1" applyBorder="1" applyAlignment="1" applyProtection="1">
      <alignment horizontal="right" vertical="center"/>
    </xf>
    <xf numFmtId="164" fontId="7" fillId="12" borderId="29" xfId="1" applyNumberFormat="1" applyFont="1" applyFill="1" applyBorder="1" applyAlignment="1" applyProtection="1">
      <alignment vertical="center"/>
    </xf>
    <xf numFmtId="164" fontId="7" fillId="12" borderId="22" xfId="1" applyNumberFormat="1" applyFont="1" applyFill="1" applyBorder="1" applyAlignment="1" applyProtection="1">
      <alignment vertical="center"/>
    </xf>
    <xf numFmtId="164" fontId="7" fillId="13" borderId="22" xfId="1" applyNumberFormat="1" applyFont="1" applyFill="1" applyBorder="1" applyAlignment="1" applyProtection="1">
      <alignment vertical="center"/>
    </xf>
    <xf numFmtId="164" fontId="7" fillId="11" borderId="29" xfId="1" applyNumberFormat="1" applyFont="1" applyFill="1" applyBorder="1" applyAlignment="1" applyProtection="1">
      <alignment vertical="center"/>
      <protection locked="0"/>
    </xf>
    <xf numFmtId="164" fontId="8" fillId="13" borderId="22" xfId="1" applyNumberFormat="1" applyFont="1" applyFill="1" applyBorder="1" applyAlignment="1" applyProtection="1">
      <alignment horizontal="right" vertical="center"/>
      <protection hidden="1"/>
    </xf>
    <xf numFmtId="4" fontId="7" fillId="11" borderId="0" xfId="0" applyNumberFormat="1" applyFont="1" applyFill="1" applyAlignment="1" applyProtection="1">
      <alignment horizontal="center"/>
    </xf>
    <xf numFmtId="1" fontId="5" fillId="0" borderId="0" xfId="0" applyNumberFormat="1" applyFont="1" applyAlignment="1" applyProtection="1">
      <alignment horizontal="left" vertical="top"/>
      <protection locked="0"/>
    </xf>
    <xf numFmtId="4" fontId="5" fillId="0" borderId="0" xfId="0" applyNumberFormat="1" applyFont="1" applyProtection="1">
      <protection locked="0"/>
    </xf>
    <xf numFmtId="4" fontId="0" fillId="0" borderId="20" xfId="0" applyNumberFormat="1" applyBorder="1" applyProtection="1">
      <protection locked="0"/>
    </xf>
    <xf numFmtId="4" fontId="0" fillId="0" borderId="20" xfId="0" applyNumberFormat="1" applyBorder="1" applyAlignment="1" applyProtection="1">
      <alignment horizontal="left" vertical="center"/>
      <protection locked="0"/>
    </xf>
    <xf numFmtId="4" fontId="5" fillId="11" borderId="0" xfId="0" applyNumberFormat="1" applyFont="1" applyFill="1" applyAlignment="1" applyProtection="1">
      <alignment horizontal="center"/>
      <protection hidden="1"/>
    </xf>
    <xf numFmtId="4" fontId="5" fillId="11" borderId="0" xfId="0" applyNumberFormat="1" applyFont="1" applyFill="1" applyBorder="1" applyAlignment="1" applyProtection="1">
      <alignment horizontal="center" vertical="top"/>
      <protection hidden="1"/>
    </xf>
    <xf numFmtId="4" fontId="7" fillId="11" borderId="0" xfId="0" applyNumberFormat="1" applyFont="1" applyFill="1" applyAlignment="1" applyProtection="1">
      <alignment horizontal="center" vertical="top" wrapText="1"/>
      <protection hidden="1"/>
    </xf>
    <xf numFmtId="4" fontId="7" fillId="0" borderId="0" xfId="0" applyNumberFormat="1" applyFont="1" applyAlignment="1" applyProtection="1">
      <alignment horizontal="center" vertical="top" wrapText="1"/>
    </xf>
    <xf numFmtId="4" fontId="7" fillId="0" borderId="20" xfId="0" applyNumberFormat="1" applyFont="1" applyBorder="1" applyAlignment="1" applyProtection="1">
      <alignment horizontal="center" vertical="top" wrapText="1"/>
    </xf>
    <xf numFmtId="4" fontId="13" fillId="0" borderId="0" xfId="0" applyNumberFormat="1" applyFont="1" applyAlignment="1" applyProtection="1">
      <alignment horizontal="left" wrapText="1"/>
    </xf>
    <xf numFmtId="4" fontId="0" fillId="0" borderId="0" xfId="0" applyNumberFormat="1" applyFont="1" applyAlignment="1" applyProtection="1">
      <alignment horizontal="left"/>
    </xf>
    <xf numFmtId="4" fontId="12" fillId="0" borderId="0" xfId="0" applyNumberFormat="1" applyFont="1" applyAlignment="1" applyProtection="1">
      <alignment horizontal="left" wrapText="1"/>
    </xf>
  </cellXfs>
  <cellStyles count="10">
    <cellStyle name="Comma" xfId="9" builtinId="3"/>
    <cellStyle name="Comma 2" xfId="6" xr:uid="{00000000-0005-0000-0000-000001000000}"/>
    <cellStyle name="Comma 3" xfId="5" xr:uid="{00000000-0005-0000-0000-000002000000}"/>
    <cellStyle name="Currency" xfId="1" builtinId="4"/>
    <cellStyle name="Currency 2" xfId="8" xr:uid="{00000000-0005-0000-0000-000004000000}"/>
    <cellStyle name="Currency 3" xfId="7" xr:uid="{00000000-0005-0000-0000-000005000000}"/>
    <cellStyle name="Normal" xfId="0" builtinId="0"/>
    <cellStyle name="Normal 2" xfId="2" xr:uid="{00000000-0005-0000-0000-000007000000}"/>
    <cellStyle name="Normal 3" xfId="3" xr:uid="{00000000-0005-0000-0000-000008000000}"/>
    <cellStyle name="Normal 4" xfId="4" xr:uid="{00000000-0005-0000-0000-000009000000}"/>
  </cellStyles>
  <dxfs count="6"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0000"/>
      <color rgb="FF00CC66"/>
      <color rgb="FF00CC00"/>
      <color rgb="FFFFFF99"/>
      <color rgb="FFFF66CC"/>
      <color rgb="FF00FF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Q116"/>
  <sheetViews>
    <sheetView tabSelected="1" zoomScaleNormal="100" workbookViewId="0">
      <selection activeCell="P16" sqref="P16"/>
    </sheetView>
  </sheetViews>
  <sheetFormatPr defaultColWidth="9.109375" defaultRowHeight="15.6" x14ac:dyDescent="0.3"/>
  <cols>
    <col min="1" max="1" width="34.88671875" style="26" customWidth="1"/>
    <col min="2" max="3" width="12.33203125" style="26" customWidth="1"/>
    <col min="4" max="4" width="11.5546875" style="26" customWidth="1"/>
    <col min="5" max="5" width="14.109375" style="26" customWidth="1"/>
    <col min="6" max="10" width="0" style="26" hidden="1" customWidth="1"/>
    <col min="11" max="11" width="9.109375" style="27" hidden="1" customWidth="1"/>
    <col min="12" max="14" width="0" style="26" hidden="1" customWidth="1"/>
    <col min="15" max="16384" width="9.109375" style="26"/>
  </cols>
  <sheetData>
    <row r="1" spans="1:17" ht="18.75" customHeight="1" x14ac:dyDescent="0.35">
      <c r="A1" s="131" t="s">
        <v>148</v>
      </c>
      <c r="B1" s="131"/>
      <c r="C1" s="131"/>
      <c r="D1" s="131"/>
      <c r="E1" s="131"/>
      <c r="K1" s="27" t="s">
        <v>131</v>
      </c>
    </row>
    <row r="2" spans="1:17" ht="18.75" customHeight="1" x14ac:dyDescent="0.3">
      <c r="A2" s="132" t="str">
        <f>CONCATENATE(A3," County Soil and Water Conservation District")</f>
        <v>"SELECT DISTRICT" County Soil and Water Conservation District</v>
      </c>
      <c r="B2" s="132"/>
      <c r="C2" s="132"/>
      <c r="D2" s="132"/>
      <c r="E2" s="132"/>
      <c r="G2" s="26" t="s">
        <v>137</v>
      </c>
      <c r="K2" s="26" t="s">
        <v>2</v>
      </c>
    </row>
    <row r="3" spans="1:17" x14ac:dyDescent="0.3">
      <c r="A3" s="28" t="s">
        <v>131</v>
      </c>
      <c r="B3" s="29"/>
      <c r="C3" s="29"/>
      <c r="D3" s="29"/>
      <c r="E3" s="29"/>
      <c r="G3" s="26" t="s">
        <v>138</v>
      </c>
      <c r="K3" s="26" t="s">
        <v>3</v>
      </c>
    </row>
    <row r="4" spans="1:17" x14ac:dyDescent="0.3">
      <c r="A4" s="30"/>
      <c r="B4" s="31"/>
      <c r="C4" s="31"/>
      <c r="D4" s="31"/>
      <c r="E4" s="29"/>
      <c r="K4" s="26" t="s">
        <v>4</v>
      </c>
    </row>
    <row r="5" spans="1:17" ht="82.8" x14ac:dyDescent="0.3">
      <c r="A5" s="32" t="s">
        <v>130</v>
      </c>
      <c r="B5" s="32" t="s">
        <v>146</v>
      </c>
      <c r="C5" s="32" t="s">
        <v>147</v>
      </c>
      <c r="D5" s="33" t="s">
        <v>148</v>
      </c>
      <c r="E5" s="34"/>
      <c r="K5" s="26" t="s">
        <v>5</v>
      </c>
    </row>
    <row r="6" spans="1:17" x14ac:dyDescent="0.3">
      <c r="A6" s="35" t="s">
        <v>132</v>
      </c>
      <c r="B6" s="85" t="e">
        <f>LOOKUP($A$3,'FY27 Initial allocation'!$A$3:$A$116,'FY27 Initial allocation'!C$3:C$116)</f>
        <v>#N/A</v>
      </c>
      <c r="C6" s="120" t="s">
        <v>140</v>
      </c>
      <c r="D6" s="86" t="s">
        <v>140</v>
      </c>
      <c r="E6" s="36"/>
      <c r="K6" s="26" t="s">
        <v>6</v>
      </c>
    </row>
    <row r="7" spans="1:17" x14ac:dyDescent="0.3">
      <c r="A7" s="35" t="s">
        <v>116</v>
      </c>
      <c r="B7" s="85" t="e">
        <f>LOOKUP($A$3,'FY27 Initial allocation'!$A$3:$A$116,'FY27 Initial allocation'!D$3:D$116)</f>
        <v>#N/A</v>
      </c>
      <c r="C7" s="85" t="e">
        <f>B7</f>
        <v>#N/A</v>
      </c>
      <c r="D7" s="84"/>
      <c r="E7" s="36"/>
      <c r="K7" s="26" t="s">
        <v>7</v>
      </c>
    </row>
    <row r="8" spans="1:17" x14ac:dyDescent="0.3">
      <c r="A8" s="35" t="s">
        <v>117</v>
      </c>
      <c r="B8" s="85" t="e">
        <f>LOOKUP($A$3,'FY27 Initial allocation'!$A$3:$A$116,'FY27 Initial allocation'!E$3:E$116)</f>
        <v>#N/A</v>
      </c>
      <c r="C8" s="85" t="e">
        <f>B8</f>
        <v>#N/A</v>
      </c>
      <c r="D8" s="84"/>
      <c r="E8" s="36"/>
      <c r="K8" s="26" t="s">
        <v>8</v>
      </c>
    </row>
    <row r="9" spans="1:17" x14ac:dyDescent="0.3">
      <c r="A9" s="35" t="s">
        <v>118</v>
      </c>
      <c r="B9" s="85" t="e">
        <f>LOOKUP($A$3,'FY27 Initial allocation'!$A$3:$A$116,'FY27 Initial allocation'!F$3:F$116)</f>
        <v>#N/A</v>
      </c>
      <c r="C9" s="120" t="s">
        <v>140</v>
      </c>
      <c r="D9" s="125" t="s">
        <v>140</v>
      </c>
      <c r="E9" s="36"/>
      <c r="K9" s="26" t="s">
        <v>9</v>
      </c>
    </row>
    <row r="10" spans="1:17" x14ac:dyDescent="0.3">
      <c r="A10" s="35" t="s">
        <v>119</v>
      </c>
      <c r="B10" s="85" t="e">
        <f>LOOKUP($A$3,'FY27 Initial allocation'!$A$3:$A$116,'FY27 Initial allocation'!G$3:G$116)</f>
        <v>#N/A</v>
      </c>
      <c r="C10" s="85" t="e">
        <f>B10</f>
        <v>#N/A</v>
      </c>
      <c r="D10" s="84"/>
      <c r="E10" s="36"/>
      <c r="K10" s="26" t="s">
        <v>10</v>
      </c>
    </row>
    <row r="11" spans="1:17" x14ac:dyDescent="0.3">
      <c r="A11" s="35" t="s">
        <v>133</v>
      </c>
      <c r="B11" s="85" t="e">
        <f>LOOKUP($A$3,'FY27 Initial allocation'!$A$3:$A$116,'FY27 Initial allocation'!H$3:H$116)</f>
        <v>#N/A</v>
      </c>
      <c r="C11" s="85" t="e">
        <f>B11</f>
        <v>#N/A</v>
      </c>
      <c r="D11" s="84"/>
      <c r="E11" s="36"/>
      <c r="K11" s="26" t="s">
        <v>11</v>
      </c>
    </row>
    <row r="12" spans="1:17" ht="16.2" thickBot="1" x14ac:dyDescent="0.35">
      <c r="A12" s="35" t="s">
        <v>120</v>
      </c>
      <c r="B12" s="121" t="e">
        <f>LOOKUP($A$3,'FY27 Initial allocation'!$A$3:$A$116,'FY27 Initial allocation'!I$3:I$116)</f>
        <v>#N/A</v>
      </c>
      <c r="C12" s="121" t="e">
        <f>B12</f>
        <v>#N/A</v>
      </c>
      <c r="D12" s="124"/>
      <c r="E12" s="36"/>
      <c r="K12" s="26" t="s">
        <v>12</v>
      </c>
    </row>
    <row r="13" spans="1:17" ht="16.2" thickTop="1" x14ac:dyDescent="0.3">
      <c r="A13" s="37" t="s">
        <v>134</v>
      </c>
      <c r="B13" s="122" t="e">
        <f t="shared" ref="B13:D13" si="0">SUM(B6:B12)</f>
        <v>#N/A</v>
      </c>
      <c r="C13" s="85" t="e">
        <f>((B13-(B6+B9))*0.1)</f>
        <v>#N/A</v>
      </c>
      <c r="D13" s="123">
        <f t="shared" si="0"/>
        <v>0</v>
      </c>
      <c r="E13" s="38"/>
      <c r="K13" s="26" t="s">
        <v>13</v>
      </c>
    </row>
    <row r="14" spans="1:17" x14ac:dyDescent="0.3">
      <c r="A14" s="31"/>
      <c r="B14" s="31"/>
      <c r="C14" s="31"/>
      <c r="D14" s="31"/>
      <c r="E14" s="29"/>
      <c r="K14" s="26" t="s">
        <v>14</v>
      </c>
      <c r="Q14" s="119"/>
    </row>
    <row r="15" spans="1:17" ht="14.4" x14ac:dyDescent="0.3">
      <c r="K15" s="26" t="s">
        <v>15</v>
      </c>
    </row>
    <row r="16" spans="1:17" ht="34.5" customHeight="1" x14ac:dyDescent="0.3">
      <c r="A16" s="133" t="str">
        <f>CONCATENATE("The ",A3," County Soil and Water Conservation District Board has approved the FY27 Advanced Allocation Request")</f>
        <v>The "SELECT DISTRICT" County Soil and Water Conservation District Board has approved the FY27 Advanced Allocation Request</v>
      </c>
      <c r="B16" s="133"/>
      <c r="C16" s="133"/>
      <c r="D16" s="133"/>
      <c r="E16" s="133"/>
      <c r="F16" s="39"/>
      <c r="G16" s="39"/>
      <c r="K16" s="26" t="s">
        <v>16</v>
      </c>
    </row>
    <row r="17" spans="1:11" ht="14.4" x14ac:dyDescent="0.3">
      <c r="K17" s="26" t="s">
        <v>17</v>
      </c>
    </row>
    <row r="18" spans="1:11" x14ac:dyDescent="0.3">
      <c r="A18" s="134"/>
      <c r="B18" s="134"/>
      <c r="C18" s="134"/>
      <c r="D18" s="134"/>
      <c r="E18" s="134"/>
      <c r="F18" s="39"/>
      <c r="G18" s="39"/>
      <c r="H18" s="29"/>
      <c r="K18" s="26" t="s">
        <v>18</v>
      </c>
    </row>
    <row r="19" spans="1:11" x14ac:dyDescent="0.3">
      <c r="A19" s="135"/>
      <c r="B19" s="135"/>
      <c r="C19" s="135"/>
      <c r="D19" s="135"/>
      <c r="E19" s="135"/>
      <c r="F19" s="40"/>
      <c r="G19" s="40"/>
      <c r="H19" s="29"/>
      <c r="K19" s="26" t="s">
        <v>19</v>
      </c>
    </row>
    <row r="20" spans="1:11" x14ac:dyDescent="0.3">
      <c r="A20" s="126" t="s">
        <v>135</v>
      </c>
      <c r="B20" s="126"/>
      <c r="C20" s="126"/>
      <c r="D20" s="126"/>
      <c r="E20" s="126" t="s">
        <v>136</v>
      </c>
      <c r="H20" s="29"/>
      <c r="K20" s="26" t="s">
        <v>20</v>
      </c>
    </row>
    <row r="21" spans="1:11" ht="14.4" x14ac:dyDescent="0.3">
      <c r="A21" s="119"/>
      <c r="B21" s="119"/>
      <c r="C21" s="119"/>
      <c r="D21" s="119"/>
      <c r="E21" s="119"/>
      <c r="K21" s="26" t="s">
        <v>21</v>
      </c>
    </row>
    <row r="22" spans="1:11" ht="46.2" customHeight="1" x14ac:dyDescent="0.3">
      <c r="A22" s="138" t="s">
        <v>141</v>
      </c>
      <c r="B22" s="138"/>
      <c r="C22" s="138"/>
      <c r="D22" s="138"/>
      <c r="E22" s="138"/>
      <c r="K22" s="26" t="s">
        <v>22</v>
      </c>
    </row>
    <row r="23" spans="1:11" ht="49.8" customHeight="1" x14ac:dyDescent="0.35">
      <c r="A23" s="136" t="s">
        <v>149</v>
      </c>
      <c r="B23" s="137"/>
      <c r="C23" s="137"/>
      <c r="D23" s="137"/>
      <c r="E23" s="137"/>
      <c r="K23" s="26" t="s">
        <v>23</v>
      </c>
    </row>
    <row r="24" spans="1:11" ht="14.4" x14ac:dyDescent="0.3">
      <c r="K24" s="26" t="s">
        <v>24</v>
      </c>
    </row>
    <row r="25" spans="1:11" ht="18" x14ac:dyDescent="0.35">
      <c r="A25" s="127" t="s">
        <v>151</v>
      </c>
      <c r="D25" s="128" t="s">
        <v>150</v>
      </c>
      <c r="K25" s="26" t="s">
        <v>25</v>
      </c>
    </row>
    <row r="26" spans="1:11" ht="27" customHeight="1" x14ac:dyDescent="0.3">
      <c r="A26" s="130"/>
      <c r="B26" s="130"/>
      <c r="D26" s="129"/>
      <c r="K26" s="26" t="s">
        <v>26</v>
      </c>
    </row>
    <row r="27" spans="1:11" ht="14.4" x14ac:dyDescent="0.3">
      <c r="K27" s="26" t="s">
        <v>27</v>
      </c>
    </row>
    <row r="28" spans="1:11" ht="14.4" x14ac:dyDescent="0.3">
      <c r="K28" s="26" t="s">
        <v>28</v>
      </c>
    </row>
    <row r="29" spans="1:11" ht="14.4" x14ac:dyDescent="0.3">
      <c r="K29" s="26" t="s">
        <v>29</v>
      </c>
    </row>
    <row r="30" spans="1:11" ht="14.4" x14ac:dyDescent="0.3">
      <c r="K30" s="26" t="s">
        <v>30</v>
      </c>
    </row>
    <row r="31" spans="1:11" ht="14.4" x14ac:dyDescent="0.3">
      <c r="K31" s="26" t="s">
        <v>31</v>
      </c>
    </row>
    <row r="32" spans="1:11" ht="14.4" x14ac:dyDescent="0.3">
      <c r="K32" s="26" t="s">
        <v>32</v>
      </c>
    </row>
    <row r="33" spans="11:11" ht="14.4" x14ac:dyDescent="0.3">
      <c r="K33" s="26" t="s">
        <v>33</v>
      </c>
    </row>
    <row r="34" spans="11:11" ht="14.4" x14ac:dyDescent="0.3">
      <c r="K34" s="26" t="s">
        <v>34</v>
      </c>
    </row>
    <row r="35" spans="11:11" ht="14.4" x14ac:dyDescent="0.3">
      <c r="K35" s="26" t="s">
        <v>35</v>
      </c>
    </row>
    <row r="36" spans="11:11" ht="14.4" x14ac:dyDescent="0.3">
      <c r="K36" s="26" t="s">
        <v>36</v>
      </c>
    </row>
    <row r="37" spans="11:11" ht="14.4" x14ac:dyDescent="0.3">
      <c r="K37" s="26" t="s">
        <v>37</v>
      </c>
    </row>
    <row r="38" spans="11:11" ht="14.4" x14ac:dyDescent="0.3">
      <c r="K38" s="26" t="s">
        <v>38</v>
      </c>
    </row>
    <row r="39" spans="11:11" ht="14.4" x14ac:dyDescent="0.3">
      <c r="K39" s="26" t="s">
        <v>39</v>
      </c>
    </row>
    <row r="40" spans="11:11" ht="14.4" x14ac:dyDescent="0.3">
      <c r="K40" s="26" t="s">
        <v>40</v>
      </c>
    </row>
    <row r="41" spans="11:11" ht="14.4" x14ac:dyDescent="0.3">
      <c r="K41" s="26" t="s">
        <v>41</v>
      </c>
    </row>
    <row r="42" spans="11:11" ht="14.4" x14ac:dyDescent="0.3">
      <c r="K42" s="26" t="s">
        <v>42</v>
      </c>
    </row>
    <row r="43" spans="11:11" ht="14.4" x14ac:dyDescent="0.3">
      <c r="K43" s="26" t="s">
        <v>43</v>
      </c>
    </row>
    <row r="44" spans="11:11" ht="14.4" x14ac:dyDescent="0.3">
      <c r="K44" s="26" t="s">
        <v>44</v>
      </c>
    </row>
    <row r="45" spans="11:11" ht="14.4" x14ac:dyDescent="0.3">
      <c r="K45" s="26" t="s">
        <v>45</v>
      </c>
    </row>
    <row r="46" spans="11:11" ht="14.4" x14ac:dyDescent="0.3">
      <c r="K46" s="26" t="s">
        <v>46</v>
      </c>
    </row>
    <row r="47" spans="11:11" ht="14.4" x14ac:dyDescent="0.3">
      <c r="K47" s="26" t="s">
        <v>47</v>
      </c>
    </row>
    <row r="48" spans="11:11" ht="14.4" x14ac:dyDescent="0.3">
      <c r="K48" s="26" t="s">
        <v>48</v>
      </c>
    </row>
    <row r="49" spans="11:11" ht="14.4" x14ac:dyDescent="0.3">
      <c r="K49" s="26" t="s">
        <v>49</v>
      </c>
    </row>
    <row r="50" spans="11:11" ht="14.4" x14ac:dyDescent="0.3">
      <c r="K50" s="26" t="s">
        <v>50</v>
      </c>
    </row>
    <row r="51" spans="11:11" ht="14.4" x14ac:dyDescent="0.3">
      <c r="K51" s="26" t="s">
        <v>51</v>
      </c>
    </row>
    <row r="52" spans="11:11" ht="14.4" x14ac:dyDescent="0.3">
      <c r="K52" s="26" t="s">
        <v>52</v>
      </c>
    </row>
    <row r="53" spans="11:11" ht="14.4" x14ac:dyDescent="0.3">
      <c r="K53" s="26" t="s">
        <v>53</v>
      </c>
    </row>
    <row r="54" spans="11:11" ht="14.4" x14ac:dyDescent="0.3">
      <c r="K54" s="26" t="s">
        <v>54</v>
      </c>
    </row>
    <row r="55" spans="11:11" ht="14.4" x14ac:dyDescent="0.3">
      <c r="K55" s="26" t="s">
        <v>55</v>
      </c>
    </row>
    <row r="56" spans="11:11" ht="14.4" x14ac:dyDescent="0.3">
      <c r="K56" s="26" t="s">
        <v>56</v>
      </c>
    </row>
    <row r="57" spans="11:11" ht="14.4" x14ac:dyDescent="0.3">
      <c r="K57" s="26" t="s">
        <v>57</v>
      </c>
    </row>
    <row r="58" spans="11:11" ht="14.4" x14ac:dyDescent="0.3">
      <c r="K58" s="26" t="s">
        <v>58</v>
      </c>
    </row>
    <row r="59" spans="11:11" ht="14.4" x14ac:dyDescent="0.3">
      <c r="K59" s="26" t="s">
        <v>59</v>
      </c>
    </row>
    <row r="60" spans="11:11" ht="14.4" x14ac:dyDescent="0.3">
      <c r="K60" s="26" t="s">
        <v>60</v>
      </c>
    </row>
    <row r="61" spans="11:11" ht="14.4" x14ac:dyDescent="0.3">
      <c r="K61" s="26" t="s">
        <v>61</v>
      </c>
    </row>
    <row r="62" spans="11:11" ht="14.4" x14ac:dyDescent="0.3">
      <c r="K62" s="26" t="s">
        <v>62</v>
      </c>
    </row>
    <row r="63" spans="11:11" ht="14.4" x14ac:dyDescent="0.3">
      <c r="K63" s="26" t="s">
        <v>63</v>
      </c>
    </row>
    <row r="64" spans="11:11" ht="14.4" x14ac:dyDescent="0.3">
      <c r="K64" s="26" t="s">
        <v>64</v>
      </c>
    </row>
    <row r="65" spans="11:11" ht="14.4" x14ac:dyDescent="0.3">
      <c r="K65" s="26" t="s">
        <v>65</v>
      </c>
    </row>
    <row r="66" spans="11:11" ht="14.4" x14ac:dyDescent="0.3">
      <c r="K66" s="26" t="s">
        <v>66</v>
      </c>
    </row>
    <row r="67" spans="11:11" ht="14.4" x14ac:dyDescent="0.3">
      <c r="K67" s="26" t="s">
        <v>67</v>
      </c>
    </row>
    <row r="68" spans="11:11" ht="14.4" x14ac:dyDescent="0.3">
      <c r="K68" s="26" t="s">
        <v>68</v>
      </c>
    </row>
    <row r="69" spans="11:11" ht="14.4" x14ac:dyDescent="0.3">
      <c r="K69" s="26" t="s">
        <v>69</v>
      </c>
    </row>
    <row r="70" spans="11:11" ht="14.4" x14ac:dyDescent="0.3">
      <c r="K70" s="26" t="s">
        <v>70</v>
      </c>
    </row>
    <row r="71" spans="11:11" ht="14.4" x14ac:dyDescent="0.3">
      <c r="K71" s="26" t="s">
        <v>71</v>
      </c>
    </row>
    <row r="72" spans="11:11" ht="14.4" x14ac:dyDescent="0.3">
      <c r="K72" s="26" t="s">
        <v>72</v>
      </c>
    </row>
    <row r="73" spans="11:11" ht="14.4" x14ac:dyDescent="0.3">
      <c r="K73" s="26" t="s">
        <v>73</v>
      </c>
    </row>
    <row r="74" spans="11:11" ht="14.4" x14ac:dyDescent="0.3">
      <c r="K74" s="26" t="s">
        <v>74</v>
      </c>
    </row>
    <row r="75" spans="11:11" ht="14.4" x14ac:dyDescent="0.3">
      <c r="K75" s="26" t="s">
        <v>75</v>
      </c>
    </row>
    <row r="76" spans="11:11" ht="14.4" x14ac:dyDescent="0.3">
      <c r="K76" s="26" t="s">
        <v>76</v>
      </c>
    </row>
    <row r="77" spans="11:11" ht="14.4" x14ac:dyDescent="0.3">
      <c r="K77" s="26" t="s">
        <v>77</v>
      </c>
    </row>
    <row r="78" spans="11:11" ht="14.4" x14ac:dyDescent="0.3">
      <c r="K78" s="26" t="s">
        <v>78</v>
      </c>
    </row>
    <row r="79" spans="11:11" ht="14.4" x14ac:dyDescent="0.3">
      <c r="K79" s="26" t="s">
        <v>79</v>
      </c>
    </row>
    <row r="80" spans="11:11" ht="14.4" x14ac:dyDescent="0.3">
      <c r="K80" s="26" t="s">
        <v>80</v>
      </c>
    </row>
    <row r="81" spans="11:11" ht="14.4" x14ac:dyDescent="0.3">
      <c r="K81" s="26" t="s">
        <v>81</v>
      </c>
    </row>
    <row r="82" spans="11:11" ht="14.4" x14ac:dyDescent="0.3">
      <c r="K82" s="26" t="s">
        <v>82</v>
      </c>
    </row>
    <row r="83" spans="11:11" ht="14.4" x14ac:dyDescent="0.3">
      <c r="K83" s="26" t="s">
        <v>83</v>
      </c>
    </row>
    <row r="84" spans="11:11" ht="14.4" x14ac:dyDescent="0.3">
      <c r="K84" s="26" t="s">
        <v>84</v>
      </c>
    </row>
    <row r="85" spans="11:11" ht="14.4" x14ac:dyDescent="0.3">
      <c r="K85" s="26" t="s">
        <v>85</v>
      </c>
    </row>
    <row r="86" spans="11:11" ht="14.4" x14ac:dyDescent="0.3">
      <c r="K86" s="26" t="s">
        <v>86</v>
      </c>
    </row>
    <row r="87" spans="11:11" ht="14.4" x14ac:dyDescent="0.3">
      <c r="K87" s="26" t="s">
        <v>87</v>
      </c>
    </row>
    <row r="88" spans="11:11" ht="14.4" x14ac:dyDescent="0.3">
      <c r="K88" s="26" t="s">
        <v>88</v>
      </c>
    </row>
    <row r="89" spans="11:11" ht="14.4" x14ac:dyDescent="0.3">
      <c r="K89" s="26" t="s">
        <v>89</v>
      </c>
    </row>
    <row r="90" spans="11:11" ht="14.4" x14ac:dyDescent="0.3">
      <c r="K90" s="26" t="s">
        <v>90</v>
      </c>
    </row>
    <row r="91" spans="11:11" ht="14.4" x14ac:dyDescent="0.3">
      <c r="K91" s="26" t="s">
        <v>91</v>
      </c>
    </row>
    <row r="92" spans="11:11" ht="14.4" x14ac:dyDescent="0.3">
      <c r="K92" s="26" t="s">
        <v>92</v>
      </c>
    </row>
    <row r="93" spans="11:11" ht="14.4" x14ac:dyDescent="0.3">
      <c r="K93" s="26" t="s">
        <v>93</v>
      </c>
    </row>
    <row r="94" spans="11:11" ht="14.4" x14ac:dyDescent="0.3">
      <c r="K94" s="26" t="s">
        <v>94</v>
      </c>
    </row>
    <row r="95" spans="11:11" ht="14.4" x14ac:dyDescent="0.3">
      <c r="K95" s="26" t="s">
        <v>95</v>
      </c>
    </row>
    <row r="96" spans="11:11" ht="14.4" x14ac:dyDescent="0.3">
      <c r="K96" s="26" t="s">
        <v>96</v>
      </c>
    </row>
    <row r="97" spans="11:11" ht="14.4" x14ac:dyDescent="0.3">
      <c r="K97" s="26" t="s">
        <v>97</v>
      </c>
    </row>
    <row r="98" spans="11:11" ht="14.4" x14ac:dyDescent="0.3">
      <c r="K98" s="26" t="s">
        <v>98</v>
      </c>
    </row>
    <row r="99" spans="11:11" ht="14.4" x14ac:dyDescent="0.3">
      <c r="K99" s="26" t="s">
        <v>99</v>
      </c>
    </row>
    <row r="100" spans="11:11" ht="14.4" x14ac:dyDescent="0.3">
      <c r="K100" s="26" t="s">
        <v>100</v>
      </c>
    </row>
    <row r="101" spans="11:11" ht="14.4" x14ac:dyDescent="0.3">
      <c r="K101" s="26" t="s">
        <v>101</v>
      </c>
    </row>
    <row r="102" spans="11:11" ht="14.4" x14ac:dyDescent="0.3">
      <c r="K102" s="26" t="s">
        <v>102</v>
      </c>
    </row>
    <row r="103" spans="11:11" ht="14.4" x14ac:dyDescent="0.3">
      <c r="K103" s="26" t="s">
        <v>103</v>
      </c>
    </row>
    <row r="104" spans="11:11" ht="14.4" x14ac:dyDescent="0.3">
      <c r="K104" s="26" t="s">
        <v>104</v>
      </c>
    </row>
    <row r="105" spans="11:11" ht="14.4" x14ac:dyDescent="0.3">
      <c r="K105" s="26" t="s">
        <v>105</v>
      </c>
    </row>
    <row r="106" spans="11:11" ht="14.4" x14ac:dyDescent="0.3">
      <c r="K106" s="26" t="s">
        <v>106</v>
      </c>
    </row>
    <row r="107" spans="11:11" ht="14.4" x14ac:dyDescent="0.3">
      <c r="K107" s="26" t="s">
        <v>107</v>
      </c>
    </row>
    <row r="108" spans="11:11" ht="14.4" x14ac:dyDescent="0.3">
      <c r="K108" s="26" t="s">
        <v>108</v>
      </c>
    </row>
    <row r="109" spans="11:11" ht="14.4" x14ac:dyDescent="0.3">
      <c r="K109" s="26" t="s">
        <v>109</v>
      </c>
    </row>
    <row r="110" spans="11:11" ht="14.4" x14ac:dyDescent="0.3">
      <c r="K110" s="26" t="s">
        <v>110</v>
      </c>
    </row>
    <row r="111" spans="11:11" ht="14.4" x14ac:dyDescent="0.3">
      <c r="K111" s="26" t="s">
        <v>111</v>
      </c>
    </row>
    <row r="112" spans="11:11" ht="14.4" x14ac:dyDescent="0.3">
      <c r="K112" s="26" t="s">
        <v>112</v>
      </c>
    </row>
    <row r="113" spans="11:11" ht="14.4" x14ac:dyDescent="0.3">
      <c r="K113" s="26" t="s">
        <v>113</v>
      </c>
    </row>
    <row r="114" spans="11:11" ht="14.4" x14ac:dyDescent="0.3">
      <c r="K114" s="26" t="s">
        <v>114</v>
      </c>
    </row>
    <row r="115" spans="11:11" ht="14.4" x14ac:dyDescent="0.3">
      <c r="K115" s="26" t="s">
        <v>115</v>
      </c>
    </row>
    <row r="116" spans="11:11" ht="14.4" x14ac:dyDescent="0.3">
      <c r="K116" s="41"/>
    </row>
  </sheetData>
  <sheetProtection selectLockedCells="1"/>
  <mergeCells count="7">
    <mergeCell ref="A26:B26"/>
    <mergeCell ref="A1:E1"/>
    <mergeCell ref="A2:E2"/>
    <mergeCell ref="A16:E16"/>
    <mergeCell ref="A18:E19"/>
    <mergeCell ref="A23:E23"/>
    <mergeCell ref="A22:E22"/>
  </mergeCells>
  <conditionalFormatting sqref="D7">
    <cfRule type="cellIs" dxfId="5" priority="5" operator="greaterThan">
      <formula>$C$7</formula>
    </cfRule>
  </conditionalFormatting>
  <conditionalFormatting sqref="D8">
    <cfRule type="cellIs" dxfId="4" priority="4" operator="greaterThan">
      <formula>$C$8</formula>
    </cfRule>
  </conditionalFormatting>
  <conditionalFormatting sqref="D10">
    <cfRule type="cellIs" dxfId="3" priority="3" operator="greaterThan">
      <formula>$C$10</formula>
    </cfRule>
  </conditionalFormatting>
  <conditionalFormatting sqref="D11">
    <cfRule type="cellIs" dxfId="2" priority="2" operator="greaterThan">
      <formula>$C$11</formula>
    </cfRule>
  </conditionalFormatting>
  <conditionalFormatting sqref="D12">
    <cfRule type="cellIs" dxfId="1" priority="1" operator="greaterThan">
      <formula>$C$12</formula>
    </cfRule>
  </conditionalFormatting>
  <dataValidations count="1">
    <dataValidation type="list" allowBlank="1" showInputMessage="1" showErrorMessage="1" prompt="Select your district" sqref="A3" xr:uid="{00000000-0002-0000-0100-000000000000}">
      <formula1>$K$1:$K$115</formula1>
    </dataValidation>
  </dataValidations>
  <pageMargins left="0.7" right="0.7" top="0.75" bottom="0.75" header="0.3" footer="0.3"/>
  <pageSetup scale="94" orientation="portrait" r:id="rId1"/>
  <rowBreaks count="1" manualBreakCount="1">
    <brk id="25" max="16383" man="1"/>
  </rowBreaks>
  <colBreaks count="1" manualBreakCount="1">
    <brk id="7" max="1048575" man="1"/>
  </colBreaks>
  <ignoredErrors>
    <ignoredError sqref="C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I127"/>
  <sheetViews>
    <sheetView workbookViewId="0">
      <selection activeCell="E12" sqref="E12"/>
    </sheetView>
  </sheetViews>
  <sheetFormatPr defaultColWidth="15.21875" defaultRowHeight="14.4" x14ac:dyDescent="0.3"/>
  <cols>
    <col min="1" max="1" width="15.21875" style="108"/>
    <col min="2" max="2" width="15.21875" style="93"/>
    <col min="3" max="3" width="15.21875" style="115"/>
    <col min="4" max="7" width="15.21875" style="116"/>
    <col min="8" max="8" width="15.21875" style="117"/>
    <col min="9" max="9" width="15.21875" style="116"/>
    <col min="10" max="16384" width="15.21875" style="108"/>
  </cols>
  <sheetData>
    <row r="1" spans="1:9" s="93" customFormat="1" ht="28.8" thickTop="1" thickBot="1" x14ac:dyDescent="0.35">
      <c r="A1" s="87" t="s">
        <v>0</v>
      </c>
      <c r="B1" s="88" t="s">
        <v>145</v>
      </c>
      <c r="C1" s="89" t="s">
        <v>132</v>
      </c>
      <c r="D1" s="90" t="s">
        <v>116</v>
      </c>
      <c r="E1" s="90" t="s">
        <v>117</v>
      </c>
      <c r="F1" s="90" t="s">
        <v>142</v>
      </c>
      <c r="G1" s="90" t="s">
        <v>119</v>
      </c>
      <c r="H1" s="91" t="s">
        <v>143</v>
      </c>
      <c r="I1" s="92" t="s">
        <v>120</v>
      </c>
    </row>
    <row r="2" spans="1:9" s="93" customFormat="1" ht="15.6" thickTop="1" thickBot="1" x14ac:dyDescent="0.35">
      <c r="A2" s="94" t="s">
        <v>1</v>
      </c>
      <c r="B2" s="95">
        <f t="shared" ref="B2:I2" si="0">SUM(B3:B116)</f>
        <v>48908229</v>
      </c>
      <c r="C2" s="96">
        <f t="shared" si="0"/>
        <v>808171</v>
      </c>
      <c r="D2" s="96">
        <f t="shared" si="0"/>
        <v>5235408</v>
      </c>
      <c r="E2" s="96">
        <f t="shared" si="0"/>
        <v>1888760</v>
      </c>
      <c r="F2" s="96">
        <f t="shared" si="0"/>
        <v>339396</v>
      </c>
      <c r="G2" s="96">
        <f t="shared" si="0"/>
        <v>1767085</v>
      </c>
      <c r="H2" s="97">
        <f t="shared" si="0"/>
        <v>38024085</v>
      </c>
      <c r="I2" s="98">
        <f t="shared" si="0"/>
        <v>845324</v>
      </c>
    </row>
    <row r="3" spans="1:9" x14ac:dyDescent="0.3">
      <c r="A3" s="99" t="s">
        <v>2</v>
      </c>
      <c r="B3" s="100">
        <f>SUM(C3:I3)</f>
        <v>334625</v>
      </c>
      <c r="C3" s="101">
        <v>1000</v>
      </c>
      <c r="D3" s="102">
        <v>1000</v>
      </c>
      <c r="E3" s="103">
        <v>0</v>
      </c>
      <c r="F3" s="104">
        <v>1000</v>
      </c>
      <c r="G3" s="105">
        <v>16050</v>
      </c>
      <c r="H3" s="106">
        <v>314575</v>
      </c>
      <c r="I3" s="107">
        <v>1000</v>
      </c>
    </row>
    <row r="4" spans="1:9" x14ac:dyDescent="0.3">
      <c r="A4" s="109" t="s">
        <v>3</v>
      </c>
      <c r="B4" s="110">
        <f t="shared" ref="B4:B67" si="1">SUM(C4:I4)</f>
        <v>844119</v>
      </c>
      <c r="C4" s="101">
        <v>0</v>
      </c>
      <c r="D4" s="102">
        <v>1000</v>
      </c>
      <c r="E4" s="103">
        <v>0</v>
      </c>
      <c r="F4" s="104">
        <v>1000</v>
      </c>
      <c r="G4" s="105">
        <v>2967</v>
      </c>
      <c r="H4" s="106">
        <v>839152</v>
      </c>
      <c r="I4" s="107">
        <v>0</v>
      </c>
    </row>
    <row r="5" spans="1:9" x14ac:dyDescent="0.3">
      <c r="A5" s="109" t="s">
        <v>4</v>
      </c>
      <c r="B5" s="110">
        <f t="shared" si="1"/>
        <v>1389602</v>
      </c>
      <c r="C5" s="101">
        <v>1000</v>
      </c>
      <c r="D5" s="102">
        <v>1000</v>
      </c>
      <c r="E5" s="103">
        <v>0</v>
      </c>
      <c r="F5" s="104">
        <v>0</v>
      </c>
      <c r="G5" s="105">
        <v>0</v>
      </c>
      <c r="H5" s="106">
        <v>1387602</v>
      </c>
      <c r="I5" s="107">
        <v>0</v>
      </c>
    </row>
    <row r="6" spans="1:9" x14ac:dyDescent="0.3">
      <c r="A6" s="109" t="s">
        <v>5</v>
      </c>
      <c r="B6" s="110">
        <f t="shared" si="1"/>
        <v>998392</v>
      </c>
      <c r="C6" s="101">
        <v>1000</v>
      </c>
      <c r="D6" s="102">
        <v>1000</v>
      </c>
      <c r="E6" s="103">
        <v>0</v>
      </c>
      <c r="F6" s="104">
        <v>0</v>
      </c>
      <c r="G6" s="105">
        <v>16050</v>
      </c>
      <c r="H6" s="106">
        <v>980342</v>
      </c>
      <c r="I6" s="107">
        <v>0</v>
      </c>
    </row>
    <row r="7" spans="1:9" x14ac:dyDescent="0.3">
      <c r="A7" s="109" t="s">
        <v>6</v>
      </c>
      <c r="B7" s="110">
        <f t="shared" si="1"/>
        <v>211468</v>
      </c>
      <c r="C7" s="101">
        <v>1000</v>
      </c>
      <c r="D7" s="102">
        <v>82438</v>
      </c>
      <c r="E7" s="103">
        <v>0</v>
      </c>
      <c r="F7" s="104">
        <v>1000</v>
      </c>
      <c r="G7" s="105">
        <v>18971</v>
      </c>
      <c r="H7" s="106">
        <v>61836</v>
      </c>
      <c r="I7" s="107">
        <v>46223</v>
      </c>
    </row>
    <row r="8" spans="1:9" x14ac:dyDescent="0.3">
      <c r="A8" s="109" t="s">
        <v>7</v>
      </c>
      <c r="B8" s="110">
        <f t="shared" si="1"/>
        <v>586484</v>
      </c>
      <c r="C8" s="101">
        <v>0</v>
      </c>
      <c r="D8" s="102">
        <v>23171</v>
      </c>
      <c r="E8" s="103">
        <v>0</v>
      </c>
      <c r="F8" s="104">
        <v>0</v>
      </c>
      <c r="G8" s="105">
        <v>16050</v>
      </c>
      <c r="H8" s="106">
        <v>544904</v>
      </c>
      <c r="I8" s="107">
        <v>2359</v>
      </c>
    </row>
    <row r="9" spans="1:9" x14ac:dyDescent="0.3">
      <c r="A9" s="109" t="s">
        <v>8</v>
      </c>
      <c r="B9" s="110">
        <f t="shared" si="1"/>
        <v>158576</v>
      </c>
      <c r="C9" s="101">
        <v>1000</v>
      </c>
      <c r="D9" s="102">
        <v>13105</v>
      </c>
      <c r="E9" s="103">
        <v>0</v>
      </c>
      <c r="F9" s="104">
        <v>1000</v>
      </c>
      <c r="G9" s="105">
        <v>1070</v>
      </c>
      <c r="H9" s="106">
        <v>141331</v>
      </c>
      <c r="I9" s="107">
        <v>1070</v>
      </c>
    </row>
    <row r="10" spans="1:9" x14ac:dyDescent="0.3">
      <c r="A10" s="109" t="s">
        <v>9</v>
      </c>
      <c r="B10" s="110">
        <f t="shared" si="1"/>
        <v>138330</v>
      </c>
      <c r="C10" s="101">
        <v>1000</v>
      </c>
      <c r="D10" s="102">
        <v>42803</v>
      </c>
      <c r="E10" s="103">
        <v>1000</v>
      </c>
      <c r="F10" s="104">
        <v>0</v>
      </c>
      <c r="G10" s="105">
        <v>16050</v>
      </c>
      <c r="H10" s="106">
        <v>76477</v>
      </c>
      <c r="I10" s="107">
        <v>1000</v>
      </c>
    </row>
    <row r="11" spans="1:9" x14ac:dyDescent="0.3">
      <c r="A11" s="109" t="s">
        <v>10</v>
      </c>
      <c r="B11" s="110">
        <f t="shared" si="1"/>
        <v>523431</v>
      </c>
      <c r="C11" s="101">
        <v>58898</v>
      </c>
      <c r="D11" s="102">
        <v>22631</v>
      </c>
      <c r="E11" s="103">
        <v>86390</v>
      </c>
      <c r="F11" s="104">
        <v>1000</v>
      </c>
      <c r="G11" s="105">
        <v>12926</v>
      </c>
      <c r="H11" s="106">
        <v>320326</v>
      </c>
      <c r="I11" s="107">
        <v>21260</v>
      </c>
    </row>
    <row r="12" spans="1:9" x14ac:dyDescent="0.3">
      <c r="A12" s="109" t="s">
        <v>11</v>
      </c>
      <c r="B12" s="110">
        <f t="shared" si="1"/>
        <v>236082</v>
      </c>
      <c r="C12" s="101">
        <v>0</v>
      </c>
      <c r="D12" s="102">
        <v>20819</v>
      </c>
      <c r="E12" s="103">
        <v>0</v>
      </c>
      <c r="F12" s="104">
        <v>0</v>
      </c>
      <c r="G12" s="105">
        <v>12411</v>
      </c>
      <c r="H12" s="106">
        <v>199271</v>
      </c>
      <c r="I12" s="107">
        <v>3581</v>
      </c>
    </row>
    <row r="13" spans="1:9" x14ac:dyDescent="0.3">
      <c r="A13" s="109" t="s">
        <v>12</v>
      </c>
      <c r="B13" s="110">
        <f t="shared" si="1"/>
        <v>633520</v>
      </c>
      <c r="C13" s="101">
        <v>1000</v>
      </c>
      <c r="D13" s="102">
        <v>1000</v>
      </c>
      <c r="E13" s="103">
        <v>0</v>
      </c>
      <c r="F13" s="104">
        <v>1000</v>
      </c>
      <c r="G13" s="105">
        <v>1000</v>
      </c>
      <c r="H13" s="106">
        <v>628520</v>
      </c>
      <c r="I13" s="107">
        <v>1000</v>
      </c>
    </row>
    <row r="14" spans="1:9" x14ac:dyDescent="0.3">
      <c r="A14" s="109" t="s">
        <v>13</v>
      </c>
      <c r="B14" s="110">
        <f t="shared" si="1"/>
        <v>598320</v>
      </c>
      <c r="C14" s="101">
        <v>0</v>
      </c>
      <c r="D14" s="102">
        <v>3581</v>
      </c>
      <c r="E14" s="103">
        <v>364286</v>
      </c>
      <c r="F14" s="104">
        <v>0</v>
      </c>
      <c r="G14" s="105">
        <v>1000</v>
      </c>
      <c r="H14" s="106">
        <v>228453</v>
      </c>
      <c r="I14" s="107">
        <v>1000</v>
      </c>
    </row>
    <row r="15" spans="1:9" x14ac:dyDescent="0.3">
      <c r="A15" s="109" t="s">
        <v>14</v>
      </c>
      <c r="B15" s="110">
        <f t="shared" si="1"/>
        <v>1189467</v>
      </c>
      <c r="C15" s="101">
        <v>1000</v>
      </c>
      <c r="D15" s="102">
        <v>28975</v>
      </c>
      <c r="E15" s="103">
        <v>0</v>
      </c>
      <c r="F15" s="104">
        <v>0</v>
      </c>
      <c r="G15" s="105">
        <v>61924</v>
      </c>
      <c r="H15" s="106">
        <v>1096568</v>
      </c>
      <c r="I15" s="107">
        <v>1000</v>
      </c>
    </row>
    <row r="16" spans="1:9" x14ac:dyDescent="0.3">
      <c r="A16" s="109" t="s">
        <v>15</v>
      </c>
      <c r="B16" s="110">
        <f t="shared" si="1"/>
        <v>290742</v>
      </c>
      <c r="C16" s="101">
        <v>1000</v>
      </c>
      <c r="D16" s="102">
        <v>11988</v>
      </c>
      <c r="E16" s="103">
        <v>0</v>
      </c>
      <c r="F16" s="104">
        <v>0</v>
      </c>
      <c r="G16" s="105">
        <v>3890</v>
      </c>
      <c r="H16" s="111">
        <v>266722</v>
      </c>
      <c r="I16" s="112">
        <v>7142</v>
      </c>
    </row>
    <row r="17" spans="1:9" x14ac:dyDescent="0.3">
      <c r="A17" s="109" t="s">
        <v>16</v>
      </c>
      <c r="B17" s="110">
        <f t="shared" si="1"/>
        <v>202108</v>
      </c>
      <c r="C17" s="101">
        <v>1000</v>
      </c>
      <c r="D17" s="102">
        <v>105001</v>
      </c>
      <c r="E17" s="103">
        <v>0</v>
      </c>
      <c r="F17" s="104">
        <v>11448</v>
      </c>
      <c r="G17" s="105">
        <v>14419</v>
      </c>
      <c r="H17" s="106">
        <v>45159</v>
      </c>
      <c r="I17" s="107">
        <v>25081</v>
      </c>
    </row>
    <row r="18" spans="1:9" x14ac:dyDescent="0.3">
      <c r="A18" s="109" t="s">
        <v>17</v>
      </c>
      <c r="B18" s="110">
        <f t="shared" si="1"/>
        <v>560900</v>
      </c>
      <c r="C18" s="101">
        <v>93430</v>
      </c>
      <c r="D18" s="102">
        <v>1000</v>
      </c>
      <c r="E18" s="103">
        <v>8805</v>
      </c>
      <c r="F18" s="104">
        <v>1000</v>
      </c>
      <c r="G18" s="105">
        <v>16490</v>
      </c>
      <c r="H18" s="106">
        <v>439105</v>
      </c>
      <c r="I18" s="107">
        <v>1070</v>
      </c>
    </row>
    <row r="19" spans="1:9" x14ac:dyDescent="0.3">
      <c r="A19" s="109" t="s">
        <v>18</v>
      </c>
      <c r="B19" s="110">
        <f t="shared" si="1"/>
        <v>1001225</v>
      </c>
      <c r="C19" s="101">
        <v>0</v>
      </c>
      <c r="D19" s="102">
        <v>3581</v>
      </c>
      <c r="E19" s="103">
        <v>1000</v>
      </c>
      <c r="F19" s="104">
        <v>0</v>
      </c>
      <c r="G19" s="105">
        <v>1000</v>
      </c>
      <c r="H19" s="106">
        <v>995644</v>
      </c>
      <c r="I19" s="107">
        <v>0</v>
      </c>
    </row>
    <row r="20" spans="1:9" x14ac:dyDescent="0.3">
      <c r="A20" s="109" t="s">
        <v>19</v>
      </c>
      <c r="B20" s="110">
        <f t="shared" si="1"/>
        <v>157311</v>
      </c>
      <c r="C20" s="101">
        <v>86535</v>
      </c>
      <c r="D20" s="102">
        <v>14805</v>
      </c>
      <c r="E20" s="103">
        <v>0</v>
      </c>
      <c r="F20" s="104">
        <v>1000</v>
      </c>
      <c r="G20" s="105">
        <v>7454</v>
      </c>
      <c r="H20" s="106">
        <v>46517</v>
      </c>
      <c r="I20" s="107">
        <v>1000</v>
      </c>
    </row>
    <row r="21" spans="1:9" x14ac:dyDescent="0.3">
      <c r="A21" s="109" t="s">
        <v>20</v>
      </c>
      <c r="B21" s="110">
        <f t="shared" si="1"/>
        <v>215661</v>
      </c>
      <c r="C21" s="101">
        <v>1000</v>
      </c>
      <c r="D21" s="102">
        <v>10895</v>
      </c>
      <c r="E21" s="103">
        <v>1000</v>
      </c>
      <c r="F21" s="104">
        <v>8723</v>
      </c>
      <c r="G21" s="105">
        <v>1000</v>
      </c>
      <c r="H21" s="106">
        <v>192043</v>
      </c>
      <c r="I21" s="107">
        <v>1000</v>
      </c>
    </row>
    <row r="22" spans="1:9" x14ac:dyDescent="0.3">
      <c r="A22" s="109" t="s">
        <v>21</v>
      </c>
      <c r="B22" s="110">
        <f t="shared" si="1"/>
        <v>138566</v>
      </c>
      <c r="C22" s="101">
        <v>0</v>
      </c>
      <c r="D22" s="102">
        <v>84345</v>
      </c>
      <c r="E22" s="103">
        <v>0</v>
      </c>
      <c r="F22" s="104">
        <v>0</v>
      </c>
      <c r="G22" s="105">
        <v>16050</v>
      </c>
      <c r="H22" s="106">
        <v>25409</v>
      </c>
      <c r="I22" s="107">
        <v>12762</v>
      </c>
    </row>
    <row r="23" spans="1:9" x14ac:dyDescent="0.3">
      <c r="A23" s="109" t="s">
        <v>22</v>
      </c>
      <c r="B23" s="110">
        <f t="shared" si="1"/>
        <v>806183</v>
      </c>
      <c r="C23" s="101">
        <v>2247</v>
      </c>
      <c r="D23" s="102">
        <v>1070</v>
      </c>
      <c r="E23" s="103">
        <v>0</v>
      </c>
      <c r="F23" s="104">
        <v>1000</v>
      </c>
      <c r="G23" s="105">
        <v>3101</v>
      </c>
      <c r="H23" s="106">
        <v>796765</v>
      </c>
      <c r="I23" s="107">
        <v>2000</v>
      </c>
    </row>
    <row r="24" spans="1:9" x14ac:dyDescent="0.3">
      <c r="A24" s="109" t="s">
        <v>23</v>
      </c>
      <c r="B24" s="110">
        <f t="shared" si="1"/>
        <v>153613</v>
      </c>
      <c r="C24" s="101">
        <v>0</v>
      </c>
      <c r="D24" s="102">
        <v>75742</v>
      </c>
      <c r="E24" s="103">
        <v>0</v>
      </c>
      <c r="F24" s="104">
        <v>14882</v>
      </c>
      <c r="G24" s="105">
        <v>43004</v>
      </c>
      <c r="H24" s="106">
        <v>1000</v>
      </c>
      <c r="I24" s="107">
        <v>18985</v>
      </c>
    </row>
    <row r="25" spans="1:9" x14ac:dyDescent="0.3">
      <c r="A25" s="109" t="s">
        <v>24</v>
      </c>
      <c r="B25" s="110">
        <f t="shared" si="1"/>
        <v>401443</v>
      </c>
      <c r="C25" s="101">
        <v>0</v>
      </c>
      <c r="D25" s="102">
        <v>0</v>
      </c>
      <c r="E25" s="103">
        <v>0</v>
      </c>
      <c r="F25" s="104">
        <v>0</v>
      </c>
      <c r="G25" s="105">
        <v>1600</v>
      </c>
      <c r="H25" s="106">
        <v>398843</v>
      </c>
      <c r="I25" s="107">
        <v>1000</v>
      </c>
    </row>
    <row r="26" spans="1:9" x14ac:dyDescent="0.3">
      <c r="A26" s="109" t="s">
        <v>25</v>
      </c>
      <c r="B26" s="110">
        <f t="shared" si="1"/>
        <v>92257</v>
      </c>
      <c r="C26" s="101">
        <v>0</v>
      </c>
      <c r="D26" s="102">
        <v>1000</v>
      </c>
      <c r="E26" s="103">
        <v>0</v>
      </c>
      <c r="F26" s="104">
        <v>0</v>
      </c>
      <c r="G26" s="105">
        <v>1000</v>
      </c>
      <c r="H26" s="106">
        <v>90257</v>
      </c>
      <c r="I26" s="107">
        <v>0</v>
      </c>
    </row>
    <row r="27" spans="1:9" x14ac:dyDescent="0.3">
      <c r="A27" s="109" t="s">
        <v>26</v>
      </c>
      <c r="B27" s="110">
        <f t="shared" si="1"/>
        <v>559776</v>
      </c>
      <c r="C27" s="101">
        <v>0</v>
      </c>
      <c r="D27" s="102">
        <v>2359</v>
      </c>
      <c r="E27" s="103">
        <v>0</v>
      </c>
      <c r="F27" s="104">
        <v>0</v>
      </c>
      <c r="G27" s="105">
        <v>1712</v>
      </c>
      <c r="H27" s="106">
        <v>555705</v>
      </c>
      <c r="I27" s="107">
        <v>0</v>
      </c>
    </row>
    <row r="28" spans="1:9" x14ac:dyDescent="0.3">
      <c r="A28" s="109" t="s">
        <v>27</v>
      </c>
      <c r="B28" s="110">
        <f t="shared" si="1"/>
        <v>279539</v>
      </c>
      <c r="C28" s="101">
        <v>1000</v>
      </c>
      <c r="D28" s="102">
        <v>15965</v>
      </c>
      <c r="E28" s="103">
        <v>0</v>
      </c>
      <c r="F28" s="104">
        <v>9312</v>
      </c>
      <c r="G28" s="105">
        <v>16826</v>
      </c>
      <c r="H28" s="106">
        <v>225722</v>
      </c>
      <c r="I28" s="107">
        <v>10714</v>
      </c>
    </row>
    <row r="29" spans="1:9" x14ac:dyDescent="0.3">
      <c r="A29" s="109" t="s">
        <v>28</v>
      </c>
      <c r="B29" s="110">
        <f t="shared" si="1"/>
        <v>508950</v>
      </c>
      <c r="C29" s="101">
        <v>1000</v>
      </c>
      <c r="D29" s="102">
        <v>2359</v>
      </c>
      <c r="E29" s="103">
        <v>0</v>
      </c>
      <c r="F29" s="104">
        <v>0</v>
      </c>
      <c r="G29" s="105">
        <v>3256</v>
      </c>
      <c r="H29" s="106">
        <v>502335</v>
      </c>
      <c r="I29" s="107">
        <v>0</v>
      </c>
    </row>
    <row r="30" spans="1:9" x14ac:dyDescent="0.3">
      <c r="A30" s="109" t="s">
        <v>29</v>
      </c>
      <c r="B30" s="110">
        <f t="shared" si="1"/>
        <v>49289</v>
      </c>
      <c r="C30" s="101">
        <v>1000</v>
      </c>
      <c r="D30" s="102">
        <v>25107</v>
      </c>
      <c r="E30" s="103">
        <v>0</v>
      </c>
      <c r="F30" s="104">
        <v>8224</v>
      </c>
      <c r="G30" s="105">
        <v>1120</v>
      </c>
      <c r="H30" s="106">
        <v>6867</v>
      </c>
      <c r="I30" s="107">
        <v>6971</v>
      </c>
    </row>
    <row r="31" spans="1:9" x14ac:dyDescent="0.3">
      <c r="A31" s="109" t="s">
        <v>30</v>
      </c>
      <c r="B31" s="110">
        <f t="shared" si="1"/>
        <v>176598</v>
      </c>
      <c r="C31" s="101">
        <v>0</v>
      </c>
      <c r="D31" s="102">
        <v>114890</v>
      </c>
      <c r="E31" s="103">
        <v>0</v>
      </c>
      <c r="F31" s="104">
        <v>0</v>
      </c>
      <c r="G31" s="105">
        <v>1070</v>
      </c>
      <c r="H31" s="106">
        <v>59638</v>
      </c>
      <c r="I31" s="107">
        <v>1000</v>
      </c>
    </row>
    <row r="32" spans="1:9" x14ac:dyDescent="0.3">
      <c r="A32" s="109" t="s">
        <v>31</v>
      </c>
      <c r="B32" s="110">
        <f t="shared" si="1"/>
        <v>182137</v>
      </c>
      <c r="C32" s="101">
        <v>1000</v>
      </c>
      <c r="D32" s="102">
        <v>64694</v>
      </c>
      <c r="E32" s="103">
        <v>0</v>
      </c>
      <c r="F32" s="104">
        <v>54044</v>
      </c>
      <c r="G32" s="105">
        <v>47621</v>
      </c>
      <c r="H32" s="106">
        <v>13778</v>
      </c>
      <c r="I32" s="107">
        <v>1000</v>
      </c>
    </row>
    <row r="33" spans="1:9" x14ac:dyDescent="0.3">
      <c r="A33" s="109" t="s">
        <v>32</v>
      </c>
      <c r="B33" s="110">
        <f t="shared" si="1"/>
        <v>524644</v>
      </c>
      <c r="C33" s="101">
        <v>1000</v>
      </c>
      <c r="D33" s="102">
        <v>1000</v>
      </c>
      <c r="E33" s="103">
        <v>0</v>
      </c>
      <c r="F33" s="104">
        <v>1000</v>
      </c>
      <c r="G33" s="105">
        <v>1000</v>
      </c>
      <c r="H33" s="106">
        <v>520644</v>
      </c>
      <c r="I33" s="107">
        <v>0</v>
      </c>
    </row>
    <row r="34" spans="1:9" x14ac:dyDescent="0.3">
      <c r="A34" s="109" t="s">
        <v>33</v>
      </c>
      <c r="B34" s="110">
        <f t="shared" si="1"/>
        <v>616521</v>
      </c>
      <c r="C34" s="101">
        <v>1000</v>
      </c>
      <c r="D34" s="102">
        <v>1000</v>
      </c>
      <c r="E34" s="103">
        <v>0</v>
      </c>
      <c r="F34" s="104">
        <v>0</v>
      </c>
      <c r="G34" s="105">
        <v>2261</v>
      </c>
      <c r="H34" s="106">
        <v>611260</v>
      </c>
      <c r="I34" s="107">
        <v>1000</v>
      </c>
    </row>
    <row r="35" spans="1:9" x14ac:dyDescent="0.3">
      <c r="A35" s="109" t="s">
        <v>34</v>
      </c>
      <c r="B35" s="110">
        <f t="shared" si="1"/>
        <v>764216</v>
      </c>
      <c r="C35" s="101">
        <v>42822</v>
      </c>
      <c r="D35" s="102">
        <v>455002</v>
      </c>
      <c r="E35" s="103">
        <v>0</v>
      </c>
      <c r="F35" s="104">
        <v>32754</v>
      </c>
      <c r="G35" s="105">
        <v>55809</v>
      </c>
      <c r="H35" s="106">
        <v>114551</v>
      </c>
      <c r="I35" s="107">
        <v>63278</v>
      </c>
    </row>
    <row r="36" spans="1:9" x14ac:dyDescent="0.3">
      <c r="A36" s="109" t="s">
        <v>35</v>
      </c>
      <c r="B36" s="110">
        <f t="shared" si="1"/>
        <v>362897</v>
      </c>
      <c r="C36" s="101">
        <v>1070</v>
      </c>
      <c r="D36" s="102">
        <v>257646</v>
      </c>
      <c r="E36" s="103">
        <v>0</v>
      </c>
      <c r="F36" s="104">
        <v>0</v>
      </c>
      <c r="G36" s="105">
        <v>54739</v>
      </c>
      <c r="H36" s="106">
        <v>6908</v>
      </c>
      <c r="I36" s="107">
        <v>42534</v>
      </c>
    </row>
    <row r="37" spans="1:9" x14ac:dyDescent="0.3">
      <c r="A37" s="109" t="s">
        <v>36</v>
      </c>
      <c r="B37" s="110">
        <f t="shared" si="1"/>
        <v>571698</v>
      </c>
      <c r="C37" s="101">
        <v>1000</v>
      </c>
      <c r="D37" s="102">
        <v>1000</v>
      </c>
      <c r="E37" s="103">
        <v>393469</v>
      </c>
      <c r="F37" s="104">
        <v>0</v>
      </c>
      <c r="G37" s="105">
        <v>1000</v>
      </c>
      <c r="H37" s="106">
        <v>174229</v>
      </c>
      <c r="I37" s="107">
        <v>1000</v>
      </c>
    </row>
    <row r="38" spans="1:9" x14ac:dyDescent="0.3">
      <c r="A38" s="109" t="s">
        <v>37</v>
      </c>
      <c r="B38" s="110">
        <f t="shared" si="1"/>
        <v>224648</v>
      </c>
      <c r="C38" s="101">
        <v>1000</v>
      </c>
      <c r="D38" s="102">
        <v>26649</v>
      </c>
      <c r="E38" s="103">
        <v>0</v>
      </c>
      <c r="F38" s="104">
        <v>0</v>
      </c>
      <c r="G38" s="105">
        <v>18423</v>
      </c>
      <c r="H38" s="106">
        <v>172091</v>
      </c>
      <c r="I38" s="107">
        <v>6485</v>
      </c>
    </row>
    <row r="39" spans="1:9" x14ac:dyDescent="0.3">
      <c r="A39" s="109" t="s">
        <v>38</v>
      </c>
      <c r="B39" s="110">
        <f t="shared" si="1"/>
        <v>262016</v>
      </c>
      <c r="C39" s="101">
        <v>41840</v>
      </c>
      <c r="D39" s="102">
        <v>97587</v>
      </c>
      <c r="E39" s="103">
        <v>0</v>
      </c>
      <c r="F39" s="104">
        <v>3499</v>
      </c>
      <c r="G39" s="105">
        <v>16050</v>
      </c>
      <c r="H39" s="106">
        <v>94716</v>
      </c>
      <c r="I39" s="107">
        <v>8324</v>
      </c>
    </row>
    <row r="40" spans="1:9" x14ac:dyDescent="0.3">
      <c r="A40" s="109" t="s">
        <v>39</v>
      </c>
      <c r="B40" s="110">
        <f t="shared" si="1"/>
        <v>913289</v>
      </c>
      <c r="C40" s="101">
        <v>0</v>
      </c>
      <c r="D40" s="102">
        <v>1000</v>
      </c>
      <c r="E40" s="103">
        <v>0</v>
      </c>
      <c r="F40" s="104">
        <v>0</v>
      </c>
      <c r="G40" s="105">
        <v>1000</v>
      </c>
      <c r="H40" s="106">
        <v>910289</v>
      </c>
      <c r="I40" s="107">
        <v>1000</v>
      </c>
    </row>
    <row r="41" spans="1:9" x14ac:dyDescent="0.3">
      <c r="A41" s="109" t="s">
        <v>40</v>
      </c>
      <c r="B41" s="110">
        <f t="shared" si="1"/>
        <v>76627</v>
      </c>
      <c r="C41" s="101">
        <v>1000</v>
      </c>
      <c r="D41" s="102">
        <v>40535</v>
      </c>
      <c r="E41" s="103">
        <v>0</v>
      </c>
      <c r="F41" s="104">
        <v>0</v>
      </c>
      <c r="G41" s="105">
        <v>11671</v>
      </c>
      <c r="H41" s="106">
        <v>22421</v>
      </c>
      <c r="I41" s="107">
        <v>1000</v>
      </c>
    </row>
    <row r="42" spans="1:9" x14ac:dyDescent="0.3">
      <c r="A42" s="109" t="s">
        <v>41</v>
      </c>
      <c r="B42" s="110">
        <f t="shared" si="1"/>
        <v>719782</v>
      </c>
      <c r="C42" s="101">
        <v>0</v>
      </c>
      <c r="D42" s="102">
        <v>11031</v>
      </c>
      <c r="E42" s="103">
        <v>0</v>
      </c>
      <c r="F42" s="104">
        <v>0</v>
      </c>
      <c r="G42" s="105">
        <v>4075</v>
      </c>
      <c r="H42" s="106">
        <v>703556</v>
      </c>
      <c r="I42" s="107">
        <v>1120</v>
      </c>
    </row>
    <row r="43" spans="1:9" x14ac:dyDescent="0.3">
      <c r="A43" s="109" t="s">
        <v>42</v>
      </c>
      <c r="B43" s="110">
        <f t="shared" si="1"/>
        <v>1307777</v>
      </c>
      <c r="C43" s="101">
        <v>1000</v>
      </c>
      <c r="D43" s="102">
        <v>1000</v>
      </c>
      <c r="E43" s="103">
        <v>0</v>
      </c>
      <c r="F43" s="104">
        <v>0</v>
      </c>
      <c r="G43" s="105">
        <v>16050</v>
      </c>
      <c r="H43" s="106">
        <v>1286024</v>
      </c>
      <c r="I43" s="107">
        <v>3703</v>
      </c>
    </row>
    <row r="44" spans="1:9" x14ac:dyDescent="0.3">
      <c r="A44" s="109" t="s">
        <v>43</v>
      </c>
      <c r="B44" s="110">
        <f t="shared" si="1"/>
        <v>269358</v>
      </c>
      <c r="C44" s="101">
        <v>1000</v>
      </c>
      <c r="D44" s="102">
        <v>22961</v>
      </c>
      <c r="E44" s="103">
        <v>1000</v>
      </c>
      <c r="F44" s="104">
        <v>1000</v>
      </c>
      <c r="G44" s="105">
        <v>16050</v>
      </c>
      <c r="H44" s="106">
        <v>226347</v>
      </c>
      <c r="I44" s="107">
        <v>1000</v>
      </c>
    </row>
    <row r="45" spans="1:9" x14ac:dyDescent="0.3">
      <c r="A45" s="109" t="s">
        <v>44</v>
      </c>
      <c r="B45" s="110">
        <f t="shared" si="1"/>
        <v>141038</v>
      </c>
      <c r="C45" s="101">
        <v>1000</v>
      </c>
      <c r="D45" s="102">
        <v>14891</v>
      </c>
      <c r="E45" s="103">
        <v>0</v>
      </c>
      <c r="F45" s="104">
        <v>1000</v>
      </c>
      <c r="G45" s="105">
        <v>41126</v>
      </c>
      <c r="H45" s="106">
        <v>80774</v>
      </c>
      <c r="I45" s="107">
        <v>2247</v>
      </c>
    </row>
    <row r="46" spans="1:9" x14ac:dyDescent="0.3">
      <c r="A46" s="109" t="s">
        <v>45</v>
      </c>
      <c r="B46" s="110">
        <f t="shared" si="1"/>
        <v>678816</v>
      </c>
      <c r="C46" s="101">
        <v>0</v>
      </c>
      <c r="D46" s="102">
        <v>1000</v>
      </c>
      <c r="E46" s="103">
        <v>1000</v>
      </c>
      <c r="F46" s="104">
        <v>0</v>
      </c>
      <c r="G46" s="105">
        <v>0</v>
      </c>
      <c r="H46" s="106">
        <v>675816</v>
      </c>
      <c r="I46" s="107">
        <v>1000</v>
      </c>
    </row>
    <row r="47" spans="1:9" x14ac:dyDescent="0.3">
      <c r="A47" s="109" t="s">
        <v>46</v>
      </c>
      <c r="B47" s="110">
        <f t="shared" si="1"/>
        <v>349975</v>
      </c>
      <c r="C47" s="101">
        <v>1000</v>
      </c>
      <c r="D47" s="102">
        <v>2247</v>
      </c>
      <c r="E47" s="103">
        <v>0</v>
      </c>
      <c r="F47" s="104">
        <v>0</v>
      </c>
      <c r="G47" s="105">
        <v>1000</v>
      </c>
      <c r="H47" s="106">
        <v>343481</v>
      </c>
      <c r="I47" s="107">
        <v>2247</v>
      </c>
    </row>
    <row r="48" spans="1:9" x14ac:dyDescent="0.3">
      <c r="A48" s="109" t="s">
        <v>47</v>
      </c>
      <c r="B48" s="110">
        <f t="shared" si="1"/>
        <v>555757</v>
      </c>
      <c r="C48" s="101">
        <v>1070</v>
      </c>
      <c r="D48" s="102">
        <v>390786</v>
      </c>
      <c r="E48" s="103">
        <v>0</v>
      </c>
      <c r="F48" s="104">
        <v>0</v>
      </c>
      <c r="G48" s="105">
        <v>49828</v>
      </c>
      <c r="H48" s="106">
        <v>71064</v>
      </c>
      <c r="I48" s="107">
        <v>43009</v>
      </c>
    </row>
    <row r="49" spans="1:9" x14ac:dyDescent="0.3">
      <c r="A49" s="109" t="s">
        <v>48</v>
      </c>
      <c r="B49" s="110">
        <f t="shared" si="1"/>
        <v>17981</v>
      </c>
      <c r="C49" s="101">
        <v>1000</v>
      </c>
      <c r="D49" s="102">
        <v>1000</v>
      </c>
      <c r="E49" s="103">
        <v>0</v>
      </c>
      <c r="F49" s="104">
        <v>1000</v>
      </c>
      <c r="G49" s="105">
        <v>5315</v>
      </c>
      <c r="H49" s="106">
        <v>8666</v>
      </c>
      <c r="I49" s="107">
        <v>1000</v>
      </c>
    </row>
    <row r="50" spans="1:9" x14ac:dyDescent="0.3">
      <c r="A50" s="109" t="s">
        <v>49</v>
      </c>
      <c r="B50" s="110">
        <f t="shared" si="1"/>
        <v>190742</v>
      </c>
      <c r="C50" s="101">
        <v>0</v>
      </c>
      <c r="D50" s="102">
        <v>1000</v>
      </c>
      <c r="E50" s="103">
        <v>0</v>
      </c>
      <c r="F50" s="104">
        <v>0</v>
      </c>
      <c r="G50" s="105">
        <v>0</v>
      </c>
      <c r="H50" s="106">
        <v>189742</v>
      </c>
      <c r="I50" s="107">
        <v>0</v>
      </c>
    </row>
    <row r="51" spans="1:9" x14ac:dyDescent="0.3">
      <c r="A51" s="109" t="s">
        <v>50</v>
      </c>
      <c r="B51" s="110">
        <f t="shared" si="1"/>
        <v>333077</v>
      </c>
      <c r="C51" s="101">
        <v>1000</v>
      </c>
      <c r="D51" s="102">
        <v>135811</v>
      </c>
      <c r="E51" s="103">
        <v>0</v>
      </c>
      <c r="F51" s="104">
        <v>0</v>
      </c>
      <c r="G51" s="105">
        <v>16061</v>
      </c>
      <c r="H51" s="106">
        <v>176168</v>
      </c>
      <c r="I51" s="107">
        <v>4037</v>
      </c>
    </row>
    <row r="52" spans="1:9" x14ac:dyDescent="0.3">
      <c r="A52" s="109" t="s">
        <v>51</v>
      </c>
      <c r="B52" s="110">
        <f t="shared" si="1"/>
        <v>44752</v>
      </c>
      <c r="C52" s="101">
        <v>1000</v>
      </c>
      <c r="D52" s="102">
        <v>11134</v>
      </c>
      <c r="E52" s="103">
        <v>1000</v>
      </c>
      <c r="F52" s="104">
        <v>1000</v>
      </c>
      <c r="G52" s="105">
        <v>1000</v>
      </c>
      <c r="H52" s="106">
        <v>28618</v>
      </c>
      <c r="I52" s="107">
        <v>1000</v>
      </c>
    </row>
    <row r="53" spans="1:9" x14ac:dyDescent="0.3">
      <c r="A53" s="109" t="s">
        <v>52</v>
      </c>
      <c r="B53" s="110">
        <f t="shared" si="1"/>
        <v>672039</v>
      </c>
      <c r="C53" s="101">
        <v>1000</v>
      </c>
      <c r="D53" s="102">
        <v>12535</v>
      </c>
      <c r="E53" s="103">
        <v>0</v>
      </c>
      <c r="F53" s="104">
        <v>0</v>
      </c>
      <c r="G53" s="105">
        <v>1000</v>
      </c>
      <c r="H53" s="106">
        <v>654461</v>
      </c>
      <c r="I53" s="107">
        <v>3043</v>
      </c>
    </row>
    <row r="54" spans="1:9" x14ac:dyDescent="0.3">
      <c r="A54" s="109" t="s">
        <v>53</v>
      </c>
      <c r="B54" s="110">
        <f t="shared" si="1"/>
        <v>765655</v>
      </c>
      <c r="C54" s="101">
        <v>1000</v>
      </c>
      <c r="D54" s="102">
        <v>1000</v>
      </c>
      <c r="E54" s="103">
        <v>1000</v>
      </c>
      <c r="F54" s="104">
        <v>1000</v>
      </c>
      <c r="G54" s="105">
        <v>1000</v>
      </c>
      <c r="H54" s="106">
        <v>759655</v>
      </c>
      <c r="I54" s="107">
        <v>1000</v>
      </c>
    </row>
    <row r="55" spans="1:9" x14ac:dyDescent="0.3">
      <c r="A55" s="109" t="s">
        <v>54</v>
      </c>
      <c r="B55" s="110">
        <f t="shared" si="1"/>
        <v>65405</v>
      </c>
      <c r="C55" s="101">
        <v>1000</v>
      </c>
      <c r="D55" s="102">
        <v>41107</v>
      </c>
      <c r="E55" s="103">
        <v>0</v>
      </c>
      <c r="F55" s="104">
        <v>0</v>
      </c>
      <c r="G55" s="105">
        <v>16050</v>
      </c>
      <c r="H55" s="106">
        <v>2247</v>
      </c>
      <c r="I55" s="107">
        <v>5001</v>
      </c>
    </row>
    <row r="56" spans="1:9" x14ac:dyDescent="0.3">
      <c r="A56" s="109" t="s">
        <v>55</v>
      </c>
      <c r="B56" s="110">
        <f t="shared" si="1"/>
        <v>623653</v>
      </c>
      <c r="C56" s="101">
        <v>0</v>
      </c>
      <c r="D56" s="102">
        <v>2247</v>
      </c>
      <c r="E56" s="103">
        <v>0</v>
      </c>
      <c r="F56" s="104">
        <v>1000</v>
      </c>
      <c r="G56" s="105">
        <v>1000</v>
      </c>
      <c r="H56" s="106">
        <v>618406</v>
      </c>
      <c r="I56" s="107">
        <v>1000</v>
      </c>
    </row>
    <row r="57" spans="1:9" x14ac:dyDescent="0.3">
      <c r="A57" s="109" t="s">
        <v>56</v>
      </c>
      <c r="B57" s="110">
        <f t="shared" si="1"/>
        <v>155369</v>
      </c>
      <c r="C57" s="101">
        <v>1000</v>
      </c>
      <c r="D57" s="102">
        <v>57227</v>
      </c>
      <c r="E57" s="103">
        <v>0</v>
      </c>
      <c r="F57" s="104">
        <v>1000</v>
      </c>
      <c r="G57" s="105">
        <v>10500</v>
      </c>
      <c r="H57" s="106">
        <v>81942</v>
      </c>
      <c r="I57" s="107">
        <v>3700</v>
      </c>
    </row>
    <row r="58" spans="1:9" x14ac:dyDescent="0.3">
      <c r="A58" s="109" t="s">
        <v>57</v>
      </c>
      <c r="B58" s="110">
        <f t="shared" si="1"/>
        <v>242474</v>
      </c>
      <c r="C58" s="101">
        <v>1070</v>
      </c>
      <c r="D58" s="102">
        <v>1000</v>
      </c>
      <c r="E58" s="103">
        <v>0</v>
      </c>
      <c r="F58" s="104">
        <v>0</v>
      </c>
      <c r="G58" s="105">
        <v>1000</v>
      </c>
      <c r="H58" s="106">
        <v>239404</v>
      </c>
      <c r="I58" s="107">
        <v>0</v>
      </c>
    </row>
    <row r="59" spans="1:9" x14ac:dyDescent="0.3">
      <c r="A59" s="109" t="s">
        <v>58</v>
      </c>
      <c r="B59" s="110">
        <f t="shared" si="1"/>
        <v>230799</v>
      </c>
      <c r="C59" s="101">
        <v>1000</v>
      </c>
      <c r="D59" s="102">
        <v>2359</v>
      </c>
      <c r="E59" s="103">
        <v>0</v>
      </c>
      <c r="F59" s="104">
        <v>0</v>
      </c>
      <c r="G59" s="105">
        <v>1000</v>
      </c>
      <c r="H59" s="106">
        <v>225320</v>
      </c>
      <c r="I59" s="107">
        <v>1120</v>
      </c>
    </row>
    <row r="60" spans="1:9" x14ac:dyDescent="0.3">
      <c r="A60" s="109" t="s">
        <v>59</v>
      </c>
      <c r="B60" s="110">
        <f t="shared" si="1"/>
        <v>845645</v>
      </c>
      <c r="C60" s="101">
        <v>1000</v>
      </c>
      <c r="D60" s="102">
        <v>1000</v>
      </c>
      <c r="E60" s="103">
        <v>0</v>
      </c>
      <c r="F60" s="104">
        <v>0</v>
      </c>
      <c r="G60" s="105">
        <v>1000</v>
      </c>
      <c r="H60" s="106">
        <v>841645</v>
      </c>
      <c r="I60" s="107">
        <v>1000</v>
      </c>
    </row>
    <row r="61" spans="1:9" x14ac:dyDescent="0.3">
      <c r="A61" s="109" t="s">
        <v>60</v>
      </c>
      <c r="B61" s="110">
        <f t="shared" si="1"/>
        <v>660234</v>
      </c>
      <c r="C61" s="101">
        <v>0</v>
      </c>
      <c r="D61" s="102">
        <v>1000</v>
      </c>
      <c r="E61" s="103">
        <v>0</v>
      </c>
      <c r="F61" s="104">
        <v>1000</v>
      </c>
      <c r="G61" s="105">
        <v>15000</v>
      </c>
      <c r="H61" s="106">
        <v>643234</v>
      </c>
      <c r="I61" s="107">
        <v>0</v>
      </c>
    </row>
    <row r="62" spans="1:9" x14ac:dyDescent="0.3">
      <c r="A62" s="109" t="s">
        <v>61</v>
      </c>
      <c r="B62" s="110">
        <f t="shared" si="1"/>
        <v>624101</v>
      </c>
      <c r="C62" s="101">
        <v>0</v>
      </c>
      <c r="D62" s="102">
        <v>1000</v>
      </c>
      <c r="E62" s="103">
        <v>0</v>
      </c>
      <c r="F62" s="104">
        <v>0</v>
      </c>
      <c r="G62" s="105">
        <v>16050</v>
      </c>
      <c r="H62" s="106">
        <v>607051</v>
      </c>
      <c r="I62" s="107">
        <v>0</v>
      </c>
    </row>
    <row r="63" spans="1:9" x14ac:dyDescent="0.3">
      <c r="A63" s="109" t="s">
        <v>62</v>
      </c>
      <c r="B63" s="110">
        <f t="shared" si="1"/>
        <v>135508</v>
      </c>
      <c r="C63" s="101">
        <v>2247</v>
      </c>
      <c r="D63" s="102">
        <v>1000</v>
      </c>
      <c r="E63" s="103">
        <v>0</v>
      </c>
      <c r="F63" s="104">
        <v>0</v>
      </c>
      <c r="G63" s="105">
        <v>7358</v>
      </c>
      <c r="H63" s="106">
        <v>121292</v>
      </c>
      <c r="I63" s="107">
        <v>3611</v>
      </c>
    </row>
    <row r="64" spans="1:9" x14ac:dyDescent="0.3">
      <c r="A64" s="109" t="s">
        <v>63</v>
      </c>
      <c r="B64" s="110">
        <f t="shared" si="1"/>
        <v>408847</v>
      </c>
      <c r="C64" s="101">
        <v>2247</v>
      </c>
      <c r="D64" s="102">
        <v>168770</v>
      </c>
      <c r="E64" s="103">
        <v>0</v>
      </c>
      <c r="F64" s="104">
        <v>50799</v>
      </c>
      <c r="G64" s="105">
        <v>20649</v>
      </c>
      <c r="H64" s="106">
        <v>138365</v>
      </c>
      <c r="I64" s="107">
        <v>28017</v>
      </c>
    </row>
    <row r="65" spans="1:9" x14ac:dyDescent="0.3">
      <c r="A65" s="109" t="s">
        <v>64</v>
      </c>
      <c r="B65" s="110">
        <f t="shared" si="1"/>
        <v>473311</v>
      </c>
      <c r="C65" s="101">
        <v>1000</v>
      </c>
      <c r="D65" s="102">
        <v>0</v>
      </c>
      <c r="E65" s="103">
        <v>0</v>
      </c>
      <c r="F65" s="104">
        <v>0</v>
      </c>
      <c r="G65" s="105">
        <v>0</v>
      </c>
      <c r="H65" s="106">
        <v>472311</v>
      </c>
      <c r="I65" s="107">
        <v>0</v>
      </c>
    </row>
    <row r="66" spans="1:9" x14ac:dyDescent="0.3">
      <c r="A66" s="109" t="s">
        <v>65</v>
      </c>
      <c r="B66" s="110">
        <f t="shared" si="1"/>
        <v>124236</v>
      </c>
      <c r="C66" s="101">
        <v>1000</v>
      </c>
      <c r="D66" s="102">
        <v>80738</v>
      </c>
      <c r="E66" s="103">
        <v>0</v>
      </c>
      <c r="F66" s="104">
        <v>4687</v>
      </c>
      <c r="G66" s="105">
        <v>28895</v>
      </c>
      <c r="H66" s="106">
        <v>1070</v>
      </c>
      <c r="I66" s="107">
        <v>7846</v>
      </c>
    </row>
    <row r="67" spans="1:9" x14ac:dyDescent="0.3">
      <c r="A67" s="109" t="s">
        <v>66</v>
      </c>
      <c r="B67" s="110">
        <f t="shared" si="1"/>
        <v>489228</v>
      </c>
      <c r="C67" s="101">
        <v>0</v>
      </c>
      <c r="D67" s="102">
        <v>1000</v>
      </c>
      <c r="E67" s="103">
        <v>0</v>
      </c>
      <c r="F67" s="104">
        <v>0</v>
      </c>
      <c r="G67" s="105">
        <v>7475</v>
      </c>
      <c r="H67" s="106">
        <v>479753</v>
      </c>
      <c r="I67" s="107">
        <v>1000</v>
      </c>
    </row>
    <row r="68" spans="1:9" x14ac:dyDescent="0.3">
      <c r="A68" s="109" t="s">
        <v>67</v>
      </c>
      <c r="B68" s="110">
        <f t="shared" ref="B68:B116" si="2">SUM(C68:I68)</f>
        <v>274488</v>
      </c>
      <c r="C68" s="101">
        <v>44815</v>
      </c>
      <c r="D68" s="102">
        <v>122806</v>
      </c>
      <c r="E68" s="103">
        <v>0</v>
      </c>
      <c r="F68" s="104">
        <v>29838</v>
      </c>
      <c r="G68" s="105">
        <v>33635</v>
      </c>
      <c r="H68" s="106">
        <v>18971</v>
      </c>
      <c r="I68" s="107">
        <v>24423</v>
      </c>
    </row>
    <row r="69" spans="1:9" x14ac:dyDescent="0.3">
      <c r="A69" s="109" t="s">
        <v>68</v>
      </c>
      <c r="B69" s="110">
        <f t="shared" si="2"/>
        <v>93254</v>
      </c>
      <c r="C69" s="101">
        <v>1000</v>
      </c>
      <c r="D69" s="102">
        <v>0</v>
      </c>
      <c r="E69" s="103">
        <v>6698</v>
      </c>
      <c r="F69" s="104">
        <v>0</v>
      </c>
      <c r="G69" s="105">
        <v>0</v>
      </c>
      <c r="H69" s="106">
        <v>85556</v>
      </c>
      <c r="I69" s="107">
        <v>0</v>
      </c>
    </row>
    <row r="70" spans="1:9" x14ac:dyDescent="0.3">
      <c r="A70" s="109" t="s">
        <v>69</v>
      </c>
      <c r="B70" s="110">
        <f t="shared" si="2"/>
        <v>203869</v>
      </c>
      <c r="C70" s="101">
        <v>1070</v>
      </c>
      <c r="D70" s="102">
        <v>5739</v>
      </c>
      <c r="E70" s="103">
        <v>0</v>
      </c>
      <c r="F70" s="104">
        <v>1000</v>
      </c>
      <c r="G70" s="105">
        <v>16050</v>
      </c>
      <c r="H70" s="106">
        <v>177870</v>
      </c>
      <c r="I70" s="107">
        <v>2140</v>
      </c>
    </row>
    <row r="71" spans="1:9" x14ac:dyDescent="0.3">
      <c r="A71" s="109" t="s">
        <v>70</v>
      </c>
      <c r="B71" s="110">
        <f t="shared" si="2"/>
        <v>1050324</v>
      </c>
      <c r="C71" s="101">
        <v>0</v>
      </c>
      <c r="D71" s="102">
        <v>26794</v>
      </c>
      <c r="E71" s="103">
        <v>0</v>
      </c>
      <c r="F71" s="104">
        <v>1000</v>
      </c>
      <c r="G71" s="105">
        <v>1000</v>
      </c>
      <c r="H71" s="106">
        <v>1020530</v>
      </c>
      <c r="I71" s="107">
        <v>1000</v>
      </c>
    </row>
    <row r="72" spans="1:9" x14ac:dyDescent="0.3">
      <c r="A72" s="109" t="s">
        <v>71</v>
      </c>
      <c r="B72" s="110">
        <f t="shared" si="2"/>
        <v>509897</v>
      </c>
      <c r="C72" s="101">
        <v>0</v>
      </c>
      <c r="D72" s="102">
        <v>15831</v>
      </c>
      <c r="E72" s="103">
        <v>0</v>
      </c>
      <c r="F72" s="104">
        <v>0</v>
      </c>
      <c r="G72" s="105">
        <v>1120</v>
      </c>
      <c r="H72" s="106">
        <v>491946</v>
      </c>
      <c r="I72" s="107">
        <v>1000</v>
      </c>
    </row>
    <row r="73" spans="1:9" x14ac:dyDescent="0.3">
      <c r="A73" s="109" t="s">
        <v>72</v>
      </c>
      <c r="B73" s="110">
        <f t="shared" si="2"/>
        <v>219688</v>
      </c>
      <c r="C73" s="101">
        <v>57188</v>
      </c>
      <c r="D73" s="102">
        <v>40277</v>
      </c>
      <c r="E73" s="103">
        <v>0</v>
      </c>
      <c r="F73" s="104">
        <v>10150</v>
      </c>
      <c r="G73" s="105">
        <v>15000</v>
      </c>
      <c r="H73" s="106">
        <v>93241</v>
      </c>
      <c r="I73" s="107">
        <v>3832</v>
      </c>
    </row>
    <row r="74" spans="1:9" x14ac:dyDescent="0.3">
      <c r="A74" s="109" t="s">
        <v>73</v>
      </c>
      <c r="B74" s="110">
        <f t="shared" si="2"/>
        <v>513179</v>
      </c>
      <c r="C74" s="101">
        <v>0</v>
      </c>
      <c r="D74" s="102">
        <v>0</v>
      </c>
      <c r="E74" s="103">
        <v>198497</v>
      </c>
      <c r="F74" s="104">
        <v>0</v>
      </c>
      <c r="G74" s="105">
        <v>0</v>
      </c>
      <c r="H74" s="106">
        <v>314682</v>
      </c>
      <c r="I74" s="107">
        <v>0</v>
      </c>
    </row>
    <row r="75" spans="1:9" x14ac:dyDescent="0.3">
      <c r="A75" s="109" t="s">
        <v>74</v>
      </c>
      <c r="B75" s="110">
        <f t="shared" si="2"/>
        <v>211076</v>
      </c>
      <c r="C75" s="101">
        <v>1000</v>
      </c>
      <c r="D75" s="102">
        <v>116104</v>
      </c>
      <c r="E75" s="103">
        <v>0</v>
      </c>
      <c r="F75" s="104">
        <v>11906</v>
      </c>
      <c r="G75" s="105">
        <v>57247</v>
      </c>
      <c r="H75" s="106">
        <v>19809</v>
      </c>
      <c r="I75" s="107">
        <v>5010</v>
      </c>
    </row>
    <row r="76" spans="1:9" x14ac:dyDescent="0.3">
      <c r="A76" s="109" t="s">
        <v>75</v>
      </c>
      <c r="B76" s="110">
        <f t="shared" si="2"/>
        <v>2004001</v>
      </c>
      <c r="C76" s="101">
        <v>1000</v>
      </c>
      <c r="D76" s="102">
        <v>0</v>
      </c>
      <c r="E76" s="103">
        <v>0</v>
      </c>
      <c r="F76" s="104">
        <v>1000</v>
      </c>
      <c r="G76" s="105">
        <v>0</v>
      </c>
      <c r="H76" s="106">
        <v>2002001</v>
      </c>
      <c r="I76" s="107">
        <v>0</v>
      </c>
    </row>
    <row r="77" spans="1:9" x14ac:dyDescent="0.3">
      <c r="A77" s="109" t="s">
        <v>76</v>
      </c>
      <c r="B77" s="110">
        <f t="shared" si="2"/>
        <v>285703</v>
      </c>
      <c r="C77" s="101">
        <v>1000</v>
      </c>
      <c r="D77" s="102">
        <v>216217</v>
      </c>
      <c r="E77" s="103">
        <v>0</v>
      </c>
      <c r="F77" s="104">
        <v>0</v>
      </c>
      <c r="G77" s="105">
        <v>9832</v>
      </c>
      <c r="H77" s="106">
        <v>26359</v>
      </c>
      <c r="I77" s="107">
        <v>32295</v>
      </c>
    </row>
    <row r="78" spans="1:9" x14ac:dyDescent="0.3">
      <c r="A78" s="109" t="s">
        <v>77</v>
      </c>
      <c r="B78" s="110">
        <f t="shared" si="2"/>
        <v>516519</v>
      </c>
      <c r="C78" s="101">
        <v>42066</v>
      </c>
      <c r="D78" s="102">
        <v>108391</v>
      </c>
      <c r="E78" s="103">
        <v>0</v>
      </c>
      <c r="F78" s="104">
        <v>0</v>
      </c>
      <c r="G78" s="105">
        <v>23562</v>
      </c>
      <c r="H78" s="106">
        <v>292826</v>
      </c>
      <c r="I78" s="107">
        <v>49674</v>
      </c>
    </row>
    <row r="79" spans="1:9" x14ac:dyDescent="0.3">
      <c r="A79" s="109" t="s">
        <v>78</v>
      </c>
      <c r="B79" s="110">
        <f t="shared" si="2"/>
        <v>441102</v>
      </c>
      <c r="C79" s="101">
        <v>0</v>
      </c>
      <c r="D79" s="102">
        <v>347946</v>
      </c>
      <c r="E79" s="103">
        <v>0</v>
      </c>
      <c r="F79" s="104">
        <v>0</v>
      </c>
      <c r="G79" s="105">
        <v>60154</v>
      </c>
      <c r="H79" s="106">
        <v>1000</v>
      </c>
      <c r="I79" s="107">
        <v>32002</v>
      </c>
    </row>
    <row r="80" spans="1:9" x14ac:dyDescent="0.3">
      <c r="A80" s="109" t="s">
        <v>79</v>
      </c>
      <c r="B80" s="110">
        <f t="shared" si="2"/>
        <v>392701</v>
      </c>
      <c r="C80" s="101">
        <v>0</v>
      </c>
      <c r="D80" s="102">
        <v>0</v>
      </c>
      <c r="E80" s="103">
        <v>148258</v>
      </c>
      <c r="F80" s="104">
        <v>0</v>
      </c>
      <c r="G80" s="105">
        <v>0</v>
      </c>
      <c r="H80" s="106">
        <v>244443</v>
      </c>
      <c r="I80" s="107">
        <v>0</v>
      </c>
    </row>
    <row r="81" spans="1:9" x14ac:dyDescent="0.3">
      <c r="A81" s="109" t="s">
        <v>80</v>
      </c>
      <c r="B81" s="110">
        <f t="shared" si="2"/>
        <v>463472</v>
      </c>
      <c r="C81" s="101">
        <v>65624</v>
      </c>
      <c r="D81" s="102">
        <v>1000</v>
      </c>
      <c r="E81" s="103">
        <v>1000</v>
      </c>
      <c r="F81" s="104">
        <v>0</v>
      </c>
      <c r="G81" s="105">
        <v>79476</v>
      </c>
      <c r="H81" s="106">
        <v>313308</v>
      </c>
      <c r="I81" s="107">
        <v>3064</v>
      </c>
    </row>
    <row r="82" spans="1:9" x14ac:dyDescent="0.3">
      <c r="A82" s="109" t="s">
        <v>81</v>
      </c>
      <c r="B82" s="110">
        <f t="shared" si="2"/>
        <v>554677</v>
      </c>
      <c r="C82" s="101">
        <v>2359</v>
      </c>
      <c r="D82" s="102">
        <v>43009</v>
      </c>
      <c r="E82" s="103">
        <v>0</v>
      </c>
      <c r="F82" s="104">
        <v>0</v>
      </c>
      <c r="G82" s="105">
        <v>1600</v>
      </c>
      <c r="H82" s="106">
        <v>505609</v>
      </c>
      <c r="I82" s="107">
        <v>2100</v>
      </c>
    </row>
    <row r="83" spans="1:9" x14ac:dyDescent="0.3">
      <c r="A83" s="109" t="s">
        <v>82</v>
      </c>
      <c r="B83" s="110">
        <f t="shared" si="2"/>
        <v>115682</v>
      </c>
      <c r="C83" s="101">
        <v>1000</v>
      </c>
      <c r="D83" s="102">
        <v>57992</v>
      </c>
      <c r="E83" s="103">
        <v>0</v>
      </c>
      <c r="F83" s="104">
        <v>13992</v>
      </c>
      <c r="G83" s="105">
        <v>1712</v>
      </c>
      <c r="H83" s="106">
        <v>10275</v>
      </c>
      <c r="I83" s="107">
        <v>30711</v>
      </c>
    </row>
    <row r="84" spans="1:9" x14ac:dyDescent="0.3">
      <c r="A84" s="109" t="s">
        <v>83</v>
      </c>
      <c r="B84" s="110">
        <f t="shared" si="2"/>
        <v>210222</v>
      </c>
      <c r="C84" s="101">
        <v>1000</v>
      </c>
      <c r="D84" s="102">
        <v>1000</v>
      </c>
      <c r="E84" s="103">
        <v>0</v>
      </c>
      <c r="F84" s="104">
        <v>1000</v>
      </c>
      <c r="G84" s="105">
        <v>1070</v>
      </c>
      <c r="H84" s="106">
        <v>205152</v>
      </c>
      <c r="I84" s="107">
        <v>1000</v>
      </c>
    </row>
    <row r="85" spans="1:9" x14ac:dyDescent="0.3">
      <c r="A85" s="109" t="s">
        <v>84</v>
      </c>
      <c r="B85" s="110">
        <f t="shared" si="2"/>
        <v>161470</v>
      </c>
      <c r="C85" s="101">
        <v>0</v>
      </c>
      <c r="D85" s="102">
        <v>1000</v>
      </c>
      <c r="E85" s="103">
        <v>0</v>
      </c>
      <c r="F85" s="104">
        <v>0</v>
      </c>
      <c r="G85" s="105">
        <v>2247</v>
      </c>
      <c r="H85" s="106">
        <v>157223</v>
      </c>
      <c r="I85" s="107">
        <v>1000</v>
      </c>
    </row>
    <row r="86" spans="1:9" x14ac:dyDescent="0.3">
      <c r="A86" s="109" t="s">
        <v>85</v>
      </c>
      <c r="B86" s="110">
        <f t="shared" si="2"/>
        <v>94725</v>
      </c>
      <c r="C86" s="101">
        <v>1000</v>
      </c>
      <c r="D86" s="102">
        <v>31429</v>
      </c>
      <c r="E86" s="103">
        <v>0</v>
      </c>
      <c r="F86" s="104">
        <v>0</v>
      </c>
      <c r="G86" s="105">
        <v>44034</v>
      </c>
      <c r="H86" s="106">
        <v>16550</v>
      </c>
      <c r="I86" s="107">
        <v>1712</v>
      </c>
    </row>
    <row r="87" spans="1:9" x14ac:dyDescent="0.3">
      <c r="A87" s="109" t="s">
        <v>86</v>
      </c>
      <c r="B87" s="110">
        <f t="shared" si="2"/>
        <v>35023</v>
      </c>
      <c r="C87" s="101">
        <v>1000</v>
      </c>
      <c r="D87" s="102">
        <v>17710</v>
      </c>
      <c r="E87" s="103">
        <v>0</v>
      </c>
      <c r="F87" s="104">
        <v>0</v>
      </c>
      <c r="G87" s="105">
        <v>12104</v>
      </c>
      <c r="H87" s="106">
        <v>1000</v>
      </c>
      <c r="I87" s="107">
        <v>3209</v>
      </c>
    </row>
    <row r="88" spans="1:9" x14ac:dyDescent="0.3">
      <c r="A88" s="109" t="s">
        <v>87</v>
      </c>
      <c r="B88" s="110">
        <f t="shared" si="2"/>
        <v>344746</v>
      </c>
      <c r="C88" s="101">
        <v>0</v>
      </c>
      <c r="D88" s="102">
        <v>3206</v>
      </c>
      <c r="E88" s="103">
        <v>0</v>
      </c>
      <c r="F88" s="104">
        <v>1000</v>
      </c>
      <c r="G88" s="105">
        <v>15000</v>
      </c>
      <c r="H88" s="106">
        <v>316778</v>
      </c>
      <c r="I88" s="107">
        <v>8762</v>
      </c>
    </row>
    <row r="89" spans="1:9" x14ac:dyDescent="0.3">
      <c r="A89" s="109" t="s">
        <v>88</v>
      </c>
      <c r="B89" s="110">
        <f t="shared" si="2"/>
        <v>340151</v>
      </c>
      <c r="C89" s="101">
        <v>1000</v>
      </c>
      <c r="D89" s="102">
        <v>2911</v>
      </c>
      <c r="E89" s="103">
        <v>0</v>
      </c>
      <c r="F89" s="104">
        <v>0</v>
      </c>
      <c r="G89" s="105">
        <v>2000</v>
      </c>
      <c r="H89" s="106">
        <v>333240</v>
      </c>
      <c r="I89" s="107">
        <v>1000</v>
      </c>
    </row>
    <row r="90" spans="1:9" x14ac:dyDescent="0.3">
      <c r="A90" s="109" t="s">
        <v>89</v>
      </c>
      <c r="B90" s="110">
        <f t="shared" si="2"/>
        <v>377495</v>
      </c>
      <c r="C90" s="101">
        <v>1000</v>
      </c>
      <c r="D90" s="102">
        <v>1000</v>
      </c>
      <c r="E90" s="103">
        <v>0</v>
      </c>
      <c r="F90" s="104">
        <v>2247</v>
      </c>
      <c r="G90" s="105">
        <v>16050</v>
      </c>
      <c r="H90" s="106">
        <v>356198</v>
      </c>
      <c r="I90" s="107">
        <v>1000</v>
      </c>
    </row>
    <row r="91" spans="1:9" x14ac:dyDescent="0.3">
      <c r="A91" s="109" t="s">
        <v>90</v>
      </c>
      <c r="B91" s="110">
        <f t="shared" si="2"/>
        <v>774962</v>
      </c>
      <c r="C91" s="101">
        <v>1000</v>
      </c>
      <c r="D91" s="102">
        <v>1600</v>
      </c>
      <c r="E91" s="103">
        <v>1000</v>
      </c>
      <c r="F91" s="104">
        <v>1000</v>
      </c>
      <c r="G91" s="105">
        <v>16050</v>
      </c>
      <c r="H91" s="106">
        <v>754312</v>
      </c>
      <c r="I91" s="107">
        <v>0</v>
      </c>
    </row>
    <row r="92" spans="1:9" x14ac:dyDescent="0.3">
      <c r="A92" s="109" t="s">
        <v>91</v>
      </c>
      <c r="B92" s="110">
        <f t="shared" si="2"/>
        <v>15467</v>
      </c>
      <c r="C92" s="101">
        <v>0</v>
      </c>
      <c r="D92" s="102">
        <v>9918</v>
      </c>
      <c r="E92" s="103">
        <v>0</v>
      </c>
      <c r="F92" s="104">
        <v>1000</v>
      </c>
      <c r="G92" s="105">
        <v>1070</v>
      </c>
      <c r="H92" s="106">
        <v>2359</v>
      </c>
      <c r="I92" s="107">
        <v>1120</v>
      </c>
    </row>
    <row r="93" spans="1:9" x14ac:dyDescent="0.3">
      <c r="A93" s="109" t="s">
        <v>92</v>
      </c>
      <c r="B93" s="110">
        <f t="shared" si="2"/>
        <v>201222</v>
      </c>
      <c r="C93" s="101">
        <v>27720</v>
      </c>
      <c r="D93" s="102">
        <v>8186</v>
      </c>
      <c r="E93" s="103">
        <v>38132</v>
      </c>
      <c r="F93" s="104">
        <v>1000</v>
      </c>
      <c r="G93" s="105">
        <v>16050</v>
      </c>
      <c r="H93" s="106">
        <v>107994</v>
      </c>
      <c r="I93" s="107">
        <v>2140</v>
      </c>
    </row>
    <row r="94" spans="1:9" x14ac:dyDescent="0.3">
      <c r="A94" s="109" t="s">
        <v>93</v>
      </c>
      <c r="B94" s="110">
        <f t="shared" si="2"/>
        <v>856507</v>
      </c>
      <c r="C94" s="101">
        <v>0</v>
      </c>
      <c r="D94" s="102">
        <v>0</v>
      </c>
      <c r="E94" s="103">
        <v>0</v>
      </c>
      <c r="F94" s="104">
        <v>0</v>
      </c>
      <c r="G94" s="105">
        <v>0</v>
      </c>
      <c r="H94" s="106">
        <v>856507</v>
      </c>
      <c r="I94" s="107">
        <v>0</v>
      </c>
    </row>
    <row r="95" spans="1:9" x14ac:dyDescent="0.3">
      <c r="A95" s="109" t="s">
        <v>94</v>
      </c>
      <c r="B95" s="110">
        <f t="shared" si="2"/>
        <v>321307</v>
      </c>
      <c r="C95" s="101">
        <v>1000</v>
      </c>
      <c r="D95" s="102">
        <v>8241</v>
      </c>
      <c r="E95" s="103">
        <v>0</v>
      </c>
      <c r="F95" s="104">
        <v>1000</v>
      </c>
      <c r="G95" s="105">
        <v>16050</v>
      </c>
      <c r="H95" s="106">
        <v>289660</v>
      </c>
      <c r="I95" s="107">
        <v>5356</v>
      </c>
    </row>
    <row r="96" spans="1:9" x14ac:dyDescent="0.3">
      <c r="A96" s="109" t="s">
        <v>95</v>
      </c>
      <c r="B96" s="110">
        <f t="shared" si="2"/>
        <v>1186162</v>
      </c>
      <c r="C96" s="101">
        <v>1000</v>
      </c>
      <c r="D96" s="102">
        <v>1000</v>
      </c>
      <c r="E96" s="103">
        <v>0</v>
      </c>
      <c r="F96" s="104">
        <v>0</v>
      </c>
      <c r="G96" s="105">
        <v>15000</v>
      </c>
      <c r="H96" s="106">
        <v>1168162</v>
      </c>
      <c r="I96" s="107">
        <v>1000</v>
      </c>
    </row>
    <row r="97" spans="1:9" x14ac:dyDescent="0.3">
      <c r="A97" s="109" t="s">
        <v>96</v>
      </c>
      <c r="B97" s="110">
        <f t="shared" si="2"/>
        <v>413314</v>
      </c>
      <c r="C97" s="101">
        <v>2359</v>
      </c>
      <c r="D97" s="102">
        <v>1000</v>
      </c>
      <c r="E97" s="103">
        <v>62473</v>
      </c>
      <c r="F97" s="104">
        <v>1000</v>
      </c>
      <c r="G97" s="105">
        <v>1000</v>
      </c>
      <c r="H97" s="106">
        <v>344362</v>
      </c>
      <c r="I97" s="107">
        <v>1120</v>
      </c>
    </row>
    <row r="98" spans="1:9" x14ac:dyDescent="0.3">
      <c r="A98" s="109" t="s">
        <v>97</v>
      </c>
      <c r="B98" s="110">
        <f t="shared" si="2"/>
        <v>69063</v>
      </c>
      <c r="C98" s="101">
        <v>1070</v>
      </c>
      <c r="D98" s="102">
        <v>39146</v>
      </c>
      <c r="E98" s="103">
        <v>0</v>
      </c>
      <c r="F98" s="104">
        <v>1000</v>
      </c>
      <c r="G98" s="105">
        <v>13833</v>
      </c>
      <c r="H98" s="106">
        <v>2140</v>
      </c>
      <c r="I98" s="107">
        <v>11874</v>
      </c>
    </row>
    <row r="99" spans="1:9" x14ac:dyDescent="0.3">
      <c r="A99" s="109" t="s">
        <v>98</v>
      </c>
      <c r="B99" s="110">
        <f t="shared" si="2"/>
        <v>675864</v>
      </c>
      <c r="C99" s="101">
        <v>1070</v>
      </c>
      <c r="D99" s="102">
        <v>0</v>
      </c>
      <c r="E99" s="103">
        <v>0</v>
      </c>
      <c r="F99" s="104">
        <v>0</v>
      </c>
      <c r="G99" s="105">
        <v>0</v>
      </c>
      <c r="H99" s="106">
        <v>674794</v>
      </c>
      <c r="I99" s="107">
        <v>0</v>
      </c>
    </row>
    <row r="100" spans="1:9" x14ac:dyDescent="0.3">
      <c r="A100" s="109" t="s">
        <v>99</v>
      </c>
      <c r="B100" s="110">
        <f t="shared" si="2"/>
        <v>76835</v>
      </c>
      <c r="C100" s="101">
        <v>1000</v>
      </c>
      <c r="D100" s="102">
        <v>1000</v>
      </c>
      <c r="E100" s="103">
        <v>1000</v>
      </c>
      <c r="F100" s="104">
        <v>0</v>
      </c>
      <c r="G100" s="105">
        <v>1000</v>
      </c>
      <c r="H100" s="106">
        <v>72835</v>
      </c>
      <c r="I100" s="107">
        <v>0</v>
      </c>
    </row>
    <row r="101" spans="1:9" x14ac:dyDescent="0.3">
      <c r="A101" s="109" t="s">
        <v>100</v>
      </c>
      <c r="B101" s="110">
        <f t="shared" si="2"/>
        <v>149737</v>
      </c>
      <c r="C101" s="101">
        <v>1000</v>
      </c>
      <c r="D101" s="102">
        <v>25507</v>
      </c>
      <c r="E101" s="103">
        <v>1000</v>
      </c>
      <c r="F101" s="104">
        <v>0</v>
      </c>
      <c r="G101" s="105">
        <v>16050</v>
      </c>
      <c r="H101" s="106">
        <v>102924</v>
      </c>
      <c r="I101" s="107">
        <v>3256</v>
      </c>
    </row>
    <row r="102" spans="1:9" x14ac:dyDescent="0.3">
      <c r="A102" s="109" t="s">
        <v>101</v>
      </c>
      <c r="B102" s="110">
        <f t="shared" si="2"/>
        <v>148916</v>
      </c>
      <c r="C102" s="101">
        <v>57924</v>
      </c>
      <c r="D102" s="102">
        <v>48376</v>
      </c>
      <c r="E102" s="103">
        <v>0</v>
      </c>
      <c r="F102" s="104">
        <v>1000</v>
      </c>
      <c r="G102" s="105">
        <v>1600</v>
      </c>
      <c r="H102" s="106">
        <v>37426</v>
      </c>
      <c r="I102" s="107">
        <v>2590</v>
      </c>
    </row>
    <row r="103" spans="1:9" x14ac:dyDescent="0.3">
      <c r="A103" s="109" t="s">
        <v>102</v>
      </c>
      <c r="B103" s="110">
        <f t="shared" si="2"/>
        <v>6746</v>
      </c>
      <c r="C103" s="101">
        <v>0</v>
      </c>
      <c r="D103" s="102">
        <v>1000</v>
      </c>
      <c r="E103" s="103">
        <v>0</v>
      </c>
      <c r="F103" s="104">
        <v>1000</v>
      </c>
      <c r="G103" s="105">
        <v>1000</v>
      </c>
      <c r="H103" s="106">
        <v>2746</v>
      </c>
      <c r="I103" s="107">
        <v>1000</v>
      </c>
    </row>
    <row r="104" spans="1:9" x14ac:dyDescent="0.3">
      <c r="A104" s="109" t="s">
        <v>103</v>
      </c>
      <c r="B104" s="110">
        <f t="shared" si="2"/>
        <v>383452</v>
      </c>
      <c r="C104" s="101">
        <v>57924</v>
      </c>
      <c r="D104" s="102">
        <v>2000</v>
      </c>
      <c r="E104" s="103">
        <v>1000</v>
      </c>
      <c r="F104" s="104">
        <v>1000</v>
      </c>
      <c r="G104" s="105">
        <v>22417</v>
      </c>
      <c r="H104" s="106">
        <v>293543</v>
      </c>
      <c r="I104" s="107">
        <v>5568</v>
      </c>
    </row>
    <row r="105" spans="1:9" x14ac:dyDescent="0.3">
      <c r="A105" s="109" t="s">
        <v>104</v>
      </c>
      <c r="B105" s="110">
        <f t="shared" si="2"/>
        <v>1123772</v>
      </c>
      <c r="C105" s="101">
        <v>1000</v>
      </c>
      <c r="D105" s="102">
        <v>1000</v>
      </c>
      <c r="E105" s="103">
        <v>566752</v>
      </c>
      <c r="F105" s="104">
        <v>0</v>
      </c>
      <c r="G105" s="105">
        <v>2247</v>
      </c>
      <c r="H105" s="106">
        <v>551773</v>
      </c>
      <c r="I105" s="107">
        <v>1000</v>
      </c>
    </row>
    <row r="106" spans="1:9" x14ac:dyDescent="0.3">
      <c r="A106" s="109" t="s">
        <v>105</v>
      </c>
      <c r="B106" s="110">
        <f t="shared" si="2"/>
        <v>149967</v>
      </c>
      <c r="C106" s="101">
        <v>1000</v>
      </c>
      <c r="D106" s="102">
        <v>76627</v>
      </c>
      <c r="E106" s="103">
        <v>0</v>
      </c>
      <c r="F106" s="104">
        <v>25926</v>
      </c>
      <c r="G106" s="105">
        <v>16050</v>
      </c>
      <c r="H106" s="106">
        <v>11228</v>
      </c>
      <c r="I106" s="107">
        <v>19136</v>
      </c>
    </row>
    <row r="107" spans="1:9" x14ac:dyDescent="0.3">
      <c r="A107" s="109" t="s">
        <v>106</v>
      </c>
      <c r="B107" s="110">
        <f t="shared" si="2"/>
        <v>551442</v>
      </c>
      <c r="C107" s="101">
        <v>0</v>
      </c>
      <c r="D107" s="102">
        <v>0</v>
      </c>
      <c r="E107" s="103">
        <v>0</v>
      </c>
      <c r="F107" s="104">
        <v>0</v>
      </c>
      <c r="G107" s="105">
        <v>2247</v>
      </c>
      <c r="H107" s="106">
        <v>518501</v>
      </c>
      <c r="I107" s="107">
        <v>30694</v>
      </c>
    </row>
    <row r="108" spans="1:9" x14ac:dyDescent="0.3">
      <c r="A108" s="109" t="s">
        <v>107</v>
      </c>
      <c r="B108" s="110">
        <f t="shared" si="2"/>
        <v>32491</v>
      </c>
      <c r="C108" s="101">
        <v>1000</v>
      </c>
      <c r="D108" s="102">
        <v>1000</v>
      </c>
      <c r="E108" s="103">
        <v>0</v>
      </c>
      <c r="F108" s="104">
        <v>6525</v>
      </c>
      <c r="G108" s="105">
        <v>22966</v>
      </c>
      <c r="H108" s="106">
        <v>0</v>
      </c>
      <c r="I108" s="107">
        <v>1000</v>
      </c>
    </row>
    <row r="109" spans="1:9" x14ac:dyDescent="0.3">
      <c r="A109" s="109" t="s">
        <v>108</v>
      </c>
      <c r="B109" s="110">
        <f t="shared" si="2"/>
        <v>1084203</v>
      </c>
      <c r="C109" s="101">
        <v>53259</v>
      </c>
      <c r="D109" s="102">
        <v>586716</v>
      </c>
      <c r="E109" s="103">
        <v>0</v>
      </c>
      <c r="F109" s="104">
        <v>0</v>
      </c>
      <c r="G109" s="105">
        <v>243868</v>
      </c>
      <c r="H109" s="106">
        <v>119622</v>
      </c>
      <c r="I109" s="107">
        <v>80738</v>
      </c>
    </row>
    <row r="110" spans="1:9" x14ac:dyDescent="0.3">
      <c r="A110" s="109" t="s">
        <v>109</v>
      </c>
      <c r="B110" s="110">
        <f t="shared" si="2"/>
        <v>399839</v>
      </c>
      <c r="C110" s="101">
        <v>1000</v>
      </c>
      <c r="D110" s="102">
        <v>33108</v>
      </c>
      <c r="E110" s="103">
        <v>1000</v>
      </c>
      <c r="F110" s="104">
        <v>1000</v>
      </c>
      <c r="G110" s="105">
        <v>1000</v>
      </c>
      <c r="H110" s="106">
        <v>360731</v>
      </c>
      <c r="I110" s="107">
        <v>2000</v>
      </c>
    </row>
    <row r="111" spans="1:9" x14ac:dyDescent="0.3">
      <c r="A111" s="109" t="s">
        <v>110</v>
      </c>
      <c r="B111" s="110">
        <f t="shared" si="2"/>
        <v>158710</v>
      </c>
      <c r="C111" s="101">
        <v>1000</v>
      </c>
      <c r="D111" s="102">
        <v>4241</v>
      </c>
      <c r="E111" s="103">
        <v>1000</v>
      </c>
      <c r="F111" s="104">
        <v>1000</v>
      </c>
      <c r="G111" s="105">
        <v>3294</v>
      </c>
      <c r="H111" s="106">
        <v>147055</v>
      </c>
      <c r="I111" s="107">
        <v>1120</v>
      </c>
    </row>
    <row r="112" spans="1:9" x14ac:dyDescent="0.3">
      <c r="A112" s="109" t="s">
        <v>111</v>
      </c>
      <c r="B112" s="110">
        <f t="shared" si="2"/>
        <v>28534</v>
      </c>
      <c r="C112" s="101">
        <v>1000</v>
      </c>
      <c r="D112" s="102">
        <v>6228</v>
      </c>
      <c r="E112" s="103">
        <v>0</v>
      </c>
      <c r="F112" s="104">
        <v>1000</v>
      </c>
      <c r="G112" s="105">
        <v>16050</v>
      </c>
      <c r="H112" s="106">
        <v>1000</v>
      </c>
      <c r="I112" s="107">
        <v>3256</v>
      </c>
    </row>
    <row r="113" spans="1:9" x14ac:dyDescent="0.3">
      <c r="A113" s="109" t="s">
        <v>112</v>
      </c>
      <c r="B113" s="110">
        <f t="shared" si="2"/>
        <v>313431</v>
      </c>
      <c r="C113" s="101">
        <v>1000</v>
      </c>
      <c r="D113" s="102">
        <v>53667</v>
      </c>
      <c r="E113" s="103">
        <v>1000</v>
      </c>
      <c r="F113" s="104">
        <v>1000</v>
      </c>
      <c r="G113" s="105">
        <v>30759</v>
      </c>
      <c r="H113" s="106">
        <v>216674</v>
      </c>
      <c r="I113" s="107">
        <v>9331</v>
      </c>
    </row>
    <row r="114" spans="1:9" x14ac:dyDescent="0.3">
      <c r="A114" s="109" t="s">
        <v>113</v>
      </c>
      <c r="B114" s="110">
        <f t="shared" si="2"/>
        <v>144111</v>
      </c>
      <c r="C114" s="101">
        <v>2247</v>
      </c>
      <c r="D114" s="102">
        <v>61578</v>
      </c>
      <c r="E114" s="103">
        <v>0</v>
      </c>
      <c r="F114" s="104">
        <v>4440</v>
      </c>
      <c r="G114" s="105">
        <v>55653</v>
      </c>
      <c r="H114" s="106">
        <v>9207</v>
      </c>
      <c r="I114" s="107">
        <v>10986</v>
      </c>
    </row>
    <row r="115" spans="1:9" x14ac:dyDescent="0.3">
      <c r="A115" s="109" t="s">
        <v>114</v>
      </c>
      <c r="B115" s="110">
        <f t="shared" si="2"/>
        <v>494010</v>
      </c>
      <c r="C115" s="101">
        <v>1000</v>
      </c>
      <c r="D115" s="102">
        <v>1000</v>
      </c>
      <c r="E115" s="103">
        <v>0</v>
      </c>
      <c r="F115" s="104">
        <v>0</v>
      </c>
      <c r="G115" s="105">
        <v>1000</v>
      </c>
      <c r="H115" s="106">
        <v>491010</v>
      </c>
      <c r="I115" s="107">
        <v>0</v>
      </c>
    </row>
    <row r="116" spans="1:9" x14ac:dyDescent="0.3">
      <c r="A116" s="109" t="s">
        <v>115</v>
      </c>
      <c r="B116" s="110">
        <f t="shared" si="2"/>
        <v>673872</v>
      </c>
      <c r="C116" s="101">
        <v>0</v>
      </c>
      <c r="D116" s="102">
        <v>479320</v>
      </c>
      <c r="E116" s="103">
        <v>0</v>
      </c>
      <c r="F116" s="104">
        <v>0</v>
      </c>
      <c r="G116" s="105">
        <v>60421</v>
      </c>
      <c r="H116" s="106">
        <v>98566</v>
      </c>
      <c r="I116" s="113">
        <v>35565</v>
      </c>
    </row>
    <row r="117" spans="1:9" x14ac:dyDescent="0.3">
      <c r="A117" s="114"/>
      <c r="I117" s="118"/>
    </row>
    <row r="118" spans="1:9" x14ac:dyDescent="0.3">
      <c r="A118" s="114"/>
    </row>
    <row r="119" spans="1:9" x14ac:dyDescent="0.3">
      <c r="A119" s="114" t="s">
        <v>144</v>
      </c>
      <c r="C119" s="115">
        <f t="shared" ref="C119:I119" si="3">COUNTIF(C3:C116,"&gt;0")</f>
        <v>83</v>
      </c>
      <c r="D119" s="115">
        <f t="shared" si="3"/>
        <v>105</v>
      </c>
      <c r="E119" s="115">
        <f t="shared" si="3"/>
        <v>25</v>
      </c>
      <c r="F119" s="115">
        <f t="shared" si="3"/>
        <v>54</v>
      </c>
      <c r="G119" s="115">
        <f t="shared" si="3"/>
        <v>104</v>
      </c>
      <c r="H119" s="115">
        <f t="shared" si="3"/>
        <v>113</v>
      </c>
      <c r="I119" s="115">
        <f t="shared" si="3"/>
        <v>92</v>
      </c>
    </row>
    <row r="120" spans="1:9" x14ac:dyDescent="0.3">
      <c r="A120" s="114"/>
    </row>
    <row r="121" spans="1:9" x14ac:dyDescent="0.3">
      <c r="A121" s="114"/>
    </row>
    <row r="122" spans="1:9" x14ac:dyDescent="0.3">
      <c r="A122" s="114"/>
    </row>
    <row r="123" spans="1:9" x14ac:dyDescent="0.3">
      <c r="A123" s="114"/>
    </row>
    <row r="124" spans="1:9" x14ac:dyDescent="0.3">
      <c r="A124" s="114"/>
    </row>
    <row r="125" spans="1:9" x14ac:dyDescent="0.3">
      <c r="A125" s="114"/>
    </row>
    <row r="126" spans="1:9" x14ac:dyDescent="0.3">
      <c r="A126" s="114"/>
    </row>
    <row r="127" spans="1:9" x14ac:dyDescent="0.3">
      <c r="A127" s="114"/>
    </row>
  </sheetData>
  <conditionalFormatting sqref="C3:I116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T118"/>
  <sheetViews>
    <sheetView zoomScaleNormal="100" workbookViewId="0">
      <pane xSplit="2" ySplit="2" topLeftCell="C3" activePane="bottomRight" state="frozen"/>
      <selection activeCell="H12" sqref="H12"/>
      <selection pane="topRight" activeCell="H12" sqref="H12"/>
      <selection pane="bottomLeft" activeCell="H12" sqref="H12"/>
      <selection pane="bottomRight" activeCell="J1" sqref="J1:K1048576"/>
    </sheetView>
  </sheetViews>
  <sheetFormatPr defaultColWidth="9.109375" defaultRowHeight="14.4" x14ac:dyDescent="0.3"/>
  <cols>
    <col min="1" max="1" width="15.6640625" style="1" customWidth="1"/>
    <col min="2" max="2" width="19.109375" style="47" customWidth="1"/>
    <col min="3" max="4" width="14.77734375" style="73" bestFit="1" customWidth="1"/>
    <col min="5" max="6" width="13.77734375" style="73" bestFit="1" customWidth="1"/>
    <col min="7" max="8" width="14.77734375" style="73" bestFit="1" customWidth="1"/>
    <col min="9" max="9" width="13.77734375" style="73" bestFit="1" customWidth="1"/>
    <col min="10" max="10" width="15.6640625" style="1" hidden="1" customWidth="1"/>
    <col min="11" max="17" width="15.6640625" style="25" hidden="1" customWidth="1"/>
    <col min="18" max="18" width="9.109375" style="1"/>
    <col min="19" max="19" width="30.44140625" style="1" customWidth="1"/>
    <col min="20" max="16384" width="9.109375" style="1"/>
  </cols>
  <sheetData>
    <row r="1" spans="1:20" ht="40.799999999999997" thickBot="1" x14ac:dyDescent="0.35">
      <c r="A1" s="2" t="s">
        <v>0</v>
      </c>
      <c r="B1" s="48" t="s">
        <v>121</v>
      </c>
      <c r="C1" s="49" t="s">
        <v>122</v>
      </c>
      <c r="D1" s="49" t="s">
        <v>123</v>
      </c>
      <c r="E1" s="49" t="s">
        <v>124</v>
      </c>
      <c r="F1" s="49" t="s">
        <v>125</v>
      </c>
      <c r="G1" s="49" t="s">
        <v>126</v>
      </c>
      <c r="H1" s="49" t="s">
        <v>127</v>
      </c>
      <c r="I1" s="50" t="s">
        <v>128</v>
      </c>
      <c r="J1" s="42" t="s">
        <v>129</v>
      </c>
      <c r="K1" s="3" t="s">
        <v>122</v>
      </c>
      <c r="L1" s="3" t="s">
        <v>123</v>
      </c>
      <c r="M1" s="3" t="s">
        <v>124</v>
      </c>
      <c r="N1" s="3" t="s">
        <v>125</v>
      </c>
      <c r="O1" s="3" t="s">
        <v>126</v>
      </c>
      <c r="P1" s="3" t="s">
        <v>127</v>
      </c>
      <c r="Q1" s="4" t="s">
        <v>128</v>
      </c>
    </row>
    <row r="2" spans="1:20" ht="15" thickBot="1" x14ac:dyDescent="0.35">
      <c r="A2" s="5" t="s">
        <v>1</v>
      </c>
      <c r="B2" s="51">
        <f>SUM(B3:B116)</f>
        <v>152285034.98999998</v>
      </c>
      <c r="C2" s="52">
        <f>SUM(C3:C116)</f>
        <v>16379100</v>
      </c>
      <c r="D2" s="52">
        <f t="shared" ref="D2:I2" si="0">SUM(D3:D116)</f>
        <v>20265702.590000004</v>
      </c>
      <c r="E2" s="52">
        <f t="shared" si="0"/>
        <v>5687712.5</v>
      </c>
      <c r="F2" s="52">
        <f t="shared" si="0"/>
        <v>951689</v>
      </c>
      <c r="G2" s="52">
        <f t="shared" si="0"/>
        <v>14526468.800000001</v>
      </c>
      <c r="H2" s="52">
        <f t="shared" si="0"/>
        <v>91540195.300000012</v>
      </c>
      <c r="I2" s="53">
        <f t="shared" si="0"/>
        <v>2934166.8</v>
      </c>
      <c r="J2" s="43">
        <f>SUM(J3:J116)</f>
        <v>0</v>
      </c>
      <c r="K2" s="6">
        <f>SUM(K3:K116)</f>
        <v>0</v>
      </c>
      <c r="L2" s="6">
        <f t="shared" ref="L2:Q2" si="1">SUM(L3:L116)</f>
        <v>0</v>
      </c>
      <c r="M2" s="6">
        <f t="shared" si="1"/>
        <v>0</v>
      </c>
      <c r="N2" s="6">
        <f t="shared" si="1"/>
        <v>0</v>
      </c>
      <c r="O2" s="6">
        <f t="shared" si="1"/>
        <v>0</v>
      </c>
      <c r="P2" s="6">
        <f t="shared" si="1"/>
        <v>0</v>
      </c>
      <c r="Q2" s="7">
        <f t="shared" si="1"/>
        <v>0</v>
      </c>
    </row>
    <row r="3" spans="1:20" ht="15" customHeight="1" x14ac:dyDescent="0.3">
      <c r="A3" s="8" t="s">
        <v>2</v>
      </c>
      <c r="B3" s="54">
        <f t="shared" ref="B3:B34" si="2">SUM(C3:I3)</f>
        <v>2357100</v>
      </c>
      <c r="C3" s="55">
        <v>125000</v>
      </c>
      <c r="D3" s="56">
        <v>49500</v>
      </c>
      <c r="E3" s="56">
        <v>0</v>
      </c>
      <c r="F3" s="56">
        <v>15000</v>
      </c>
      <c r="G3" s="56">
        <v>26600</v>
      </c>
      <c r="H3" s="56">
        <v>2126000</v>
      </c>
      <c r="I3" s="57">
        <v>15000</v>
      </c>
      <c r="J3" s="44">
        <f t="shared" ref="J3:J34" si="3">SUM(K3:Q3)</f>
        <v>0</v>
      </c>
      <c r="K3" s="9"/>
      <c r="L3" s="10"/>
      <c r="M3" s="10"/>
      <c r="N3" s="10"/>
      <c r="O3" s="10"/>
      <c r="P3" s="10"/>
      <c r="Q3" s="11"/>
      <c r="S3" s="82"/>
      <c r="T3" s="82"/>
    </row>
    <row r="4" spans="1:20" x14ac:dyDescent="0.3">
      <c r="A4" s="12" t="s">
        <v>3</v>
      </c>
      <c r="B4" s="54">
        <f t="shared" si="2"/>
        <v>787000</v>
      </c>
      <c r="C4" s="58">
        <v>0</v>
      </c>
      <c r="D4" s="59">
        <v>25000</v>
      </c>
      <c r="E4" s="59">
        <v>0</v>
      </c>
      <c r="F4" s="59">
        <v>10000</v>
      </c>
      <c r="G4" s="59">
        <v>25000</v>
      </c>
      <c r="H4" s="59">
        <v>727000</v>
      </c>
      <c r="I4" s="60">
        <v>0</v>
      </c>
      <c r="J4" s="44">
        <f t="shared" si="3"/>
        <v>0</v>
      </c>
      <c r="K4" s="13"/>
      <c r="L4" s="14"/>
      <c r="M4" s="14"/>
      <c r="N4" s="14"/>
      <c r="O4" s="14"/>
      <c r="P4" s="14"/>
      <c r="Q4" s="15"/>
      <c r="S4" s="82"/>
      <c r="T4" s="82"/>
    </row>
    <row r="5" spans="1:20" x14ac:dyDescent="0.3">
      <c r="A5" s="12" t="s">
        <v>4</v>
      </c>
      <c r="B5" s="54">
        <f t="shared" si="2"/>
        <v>1190700</v>
      </c>
      <c r="C5" s="58">
        <v>2100</v>
      </c>
      <c r="D5" s="59">
        <v>2100</v>
      </c>
      <c r="E5" s="59">
        <v>0</v>
      </c>
      <c r="F5" s="59">
        <v>0</v>
      </c>
      <c r="G5" s="59">
        <v>0</v>
      </c>
      <c r="H5" s="59">
        <v>1186500</v>
      </c>
      <c r="I5" s="60">
        <v>0</v>
      </c>
      <c r="J5" s="44">
        <f t="shared" si="3"/>
        <v>0</v>
      </c>
      <c r="K5" s="13"/>
      <c r="L5" s="14"/>
      <c r="M5" s="14"/>
      <c r="N5" s="14"/>
      <c r="O5" s="14"/>
      <c r="P5" s="14"/>
      <c r="Q5" s="15"/>
      <c r="S5" s="82"/>
      <c r="T5" s="82"/>
    </row>
    <row r="6" spans="1:20" x14ac:dyDescent="0.3">
      <c r="A6" s="12" t="s">
        <v>5</v>
      </c>
      <c r="B6" s="54">
        <f t="shared" si="2"/>
        <v>1067344.3900000001</v>
      </c>
      <c r="C6" s="58">
        <v>100000</v>
      </c>
      <c r="D6" s="59">
        <v>10000</v>
      </c>
      <c r="E6" s="59">
        <v>0</v>
      </c>
      <c r="F6" s="59">
        <v>0</v>
      </c>
      <c r="G6" s="59">
        <v>10000</v>
      </c>
      <c r="H6" s="59">
        <v>947344.39</v>
      </c>
      <c r="I6" s="60">
        <v>0</v>
      </c>
      <c r="J6" s="44">
        <f t="shared" si="3"/>
        <v>0</v>
      </c>
      <c r="K6" s="13"/>
      <c r="L6" s="14"/>
      <c r="M6" s="14"/>
      <c r="N6" s="14"/>
      <c r="O6" s="14"/>
      <c r="P6" s="14"/>
      <c r="Q6" s="15"/>
      <c r="S6" s="82"/>
      <c r="T6" s="82"/>
    </row>
    <row r="7" spans="1:20" x14ac:dyDescent="0.3">
      <c r="A7" s="12" t="s">
        <v>6</v>
      </c>
      <c r="B7" s="54">
        <f t="shared" si="2"/>
        <v>809700</v>
      </c>
      <c r="C7" s="58">
        <v>200000</v>
      </c>
      <c r="D7" s="59">
        <v>144500</v>
      </c>
      <c r="E7" s="59">
        <v>0</v>
      </c>
      <c r="F7" s="59">
        <v>5000</v>
      </c>
      <c r="G7" s="59">
        <v>323200</v>
      </c>
      <c r="H7" s="59">
        <v>112000</v>
      </c>
      <c r="I7" s="60">
        <v>25000</v>
      </c>
      <c r="J7" s="44">
        <f t="shared" si="3"/>
        <v>0</v>
      </c>
      <c r="K7" s="13"/>
      <c r="L7" s="14"/>
      <c r="M7" s="14"/>
      <c r="N7" s="14"/>
      <c r="O7" s="14"/>
      <c r="P7" s="14"/>
      <c r="Q7" s="15"/>
      <c r="S7" s="82"/>
      <c r="T7" s="82"/>
    </row>
    <row r="8" spans="1:20" x14ac:dyDescent="0.3">
      <c r="A8" s="12" t="s">
        <v>7</v>
      </c>
      <c r="B8" s="54">
        <f t="shared" si="2"/>
        <v>1532200</v>
      </c>
      <c r="C8" s="58">
        <v>0</v>
      </c>
      <c r="D8" s="59">
        <v>160000</v>
      </c>
      <c r="E8" s="59">
        <v>0</v>
      </c>
      <c r="F8" s="59">
        <v>0</v>
      </c>
      <c r="G8" s="59">
        <v>132200</v>
      </c>
      <c r="H8" s="59">
        <v>1200000</v>
      </c>
      <c r="I8" s="60">
        <v>40000</v>
      </c>
      <c r="J8" s="44">
        <f t="shared" si="3"/>
        <v>0</v>
      </c>
      <c r="K8" s="13"/>
      <c r="L8" s="14"/>
      <c r="M8" s="14"/>
      <c r="N8" s="14"/>
      <c r="O8" s="14"/>
      <c r="P8" s="14"/>
      <c r="Q8" s="15"/>
      <c r="S8" s="82"/>
      <c r="T8" s="82"/>
    </row>
    <row r="9" spans="1:20" x14ac:dyDescent="0.3">
      <c r="A9" s="12" t="s">
        <v>8</v>
      </c>
      <c r="B9" s="54">
        <f t="shared" si="2"/>
        <v>9970469</v>
      </c>
      <c r="C9" s="58">
        <v>66000</v>
      </c>
      <c r="D9" s="59">
        <v>460355</v>
      </c>
      <c r="E9" s="59">
        <v>0</v>
      </c>
      <c r="F9" s="59">
        <v>24958</v>
      </c>
      <c r="G9" s="59">
        <v>362342</v>
      </c>
      <c r="H9" s="59">
        <v>9048356</v>
      </c>
      <c r="I9" s="60">
        <v>8458</v>
      </c>
      <c r="J9" s="44">
        <f t="shared" si="3"/>
        <v>0</v>
      </c>
      <c r="K9" s="13"/>
      <c r="L9" s="14"/>
      <c r="M9" s="14"/>
      <c r="N9" s="14"/>
      <c r="O9" s="14"/>
      <c r="P9" s="14"/>
      <c r="Q9" s="15"/>
      <c r="S9" s="82"/>
      <c r="T9" s="82"/>
    </row>
    <row r="10" spans="1:20" x14ac:dyDescent="0.3">
      <c r="A10" s="12" t="s">
        <v>9</v>
      </c>
      <c r="B10" s="54">
        <f t="shared" si="2"/>
        <v>1201800</v>
      </c>
      <c r="C10" s="58">
        <v>50000</v>
      </c>
      <c r="D10" s="59">
        <v>421000</v>
      </c>
      <c r="E10" s="59">
        <v>100000</v>
      </c>
      <c r="F10" s="59">
        <v>0</v>
      </c>
      <c r="G10" s="59">
        <v>96300</v>
      </c>
      <c r="H10" s="59">
        <v>524500</v>
      </c>
      <c r="I10" s="60">
        <v>10000</v>
      </c>
      <c r="J10" s="44">
        <f t="shared" si="3"/>
        <v>0</v>
      </c>
      <c r="K10" s="13"/>
      <c r="L10" s="14"/>
      <c r="M10" s="14"/>
      <c r="N10" s="14"/>
      <c r="O10" s="14"/>
      <c r="P10" s="14"/>
      <c r="Q10" s="15"/>
      <c r="S10" s="82"/>
      <c r="T10" s="82"/>
    </row>
    <row r="11" spans="1:20" x14ac:dyDescent="0.3">
      <c r="A11" s="12" t="s">
        <v>10</v>
      </c>
      <c r="B11" s="54">
        <f t="shared" si="2"/>
        <v>1911200</v>
      </c>
      <c r="C11" s="58">
        <v>400000</v>
      </c>
      <c r="D11" s="59">
        <v>218000</v>
      </c>
      <c r="E11" s="59">
        <v>410000</v>
      </c>
      <c r="F11" s="59">
        <v>30000</v>
      </c>
      <c r="G11" s="77">
        <v>162200</v>
      </c>
      <c r="H11" s="59">
        <v>613000</v>
      </c>
      <c r="I11" s="60">
        <v>78000</v>
      </c>
      <c r="J11" s="44">
        <f t="shared" si="3"/>
        <v>0</v>
      </c>
      <c r="K11" s="13"/>
      <c r="L11" s="14"/>
      <c r="M11" s="14"/>
      <c r="N11" s="14"/>
      <c r="O11" s="14"/>
      <c r="P11" s="14"/>
      <c r="Q11" s="15"/>
      <c r="S11" s="82"/>
      <c r="T11" s="82"/>
    </row>
    <row r="12" spans="1:20" x14ac:dyDescent="0.3">
      <c r="A12" s="12" t="s">
        <v>11</v>
      </c>
      <c r="B12" s="54">
        <f t="shared" si="2"/>
        <v>315600</v>
      </c>
      <c r="C12" s="58">
        <v>0</v>
      </c>
      <c r="D12" s="59">
        <v>38300</v>
      </c>
      <c r="E12" s="59">
        <v>0</v>
      </c>
      <c r="F12" s="60">
        <v>0</v>
      </c>
      <c r="G12" s="59">
        <v>73300</v>
      </c>
      <c r="H12" s="76">
        <v>184000</v>
      </c>
      <c r="I12" s="60">
        <v>20000</v>
      </c>
      <c r="J12" s="44">
        <f t="shared" si="3"/>
        <v>0</v>
      </c>
      <c r="K12" s="13"/>
      <c r="L12" s="14"/>
      <c r="M12" s="14"/>
      <c r="N12" s="14"/>
      <c r="O12" s="14"/>
      <c r="P12" s="14"/>
      <c r="Q12" s="15"/>
      <c r="S12" s="82"/>
      <c r="T12" s="82"/>
    </row>
    <row r="13" spans="1:20" x14ac:dyDescent="0.3">
      <c r="A13" s="12" t="s">
        <v>12</v>
      </c>
      <c r="B13" s="54">
        <f t="shared" si="2"/>
        <v>968871.48</v>
      </c>
      <c r="C13" s="58">
        <v>100000</v>
      </c>
      <c r="D13" s="59">
        <v>52000</v>
      </c>
      <c r="E13" s="59">
        <v>0</v>
      </c>
      <c r="F13" s="59">
        <v>10000</v>
      </c>
      <c r="G13" s="78">
        <v>1000</v>
      </c>
      <c r="H13" s="59">
        <v>800871.48</v>
      </c>
      <c r="I13" s="60">
        <v>5000</v>
      </c>
      <c r="J13" s="44">
        <f t="shared" si="3"/>
        <v>0</v>
      </c>
      <c r="K13" s="13"/>
      <c r="L13" s="14"/>
      <c r="M13" s="14"/>
      <c r="N13" s="14"/>
      <c r="O13" s="14"/>
      <c r="P13" s="14"/>
      <c r="Q13" s="15"/>
      <c r="S13" s="82"/>
      <c r="T13" s="82"/>
    </row>
    <row r="14" spans="1:20" x14ac:dyDescent="0.3">
      <c r="A14" s="12" t="s">
        <v>13</v>
      </c>
      <c r="B14" s="54">
        <f t="shared" si="2"/>
        <v>1120500</v>
      </c>
      <c r="C14" s="58">
        <v>0</v>
      </c>
      <c r="D14" s="59">
        <v>15500</v>
      </c>
      <c r="E14" s="59">
        <v>750000</v>
      </c>
      <c r="F14" s="59">
        <v>0</v>
      </c>
      <c r="G14" s="59">
        <v>15000</v>
      </c>
      <c r="H14" s="59">
        <v>335000</v>
      </c>
      <c r="I14" s="60">
        <v>5000</v>
      </c>
      <c r="J14" s="44">
        <f t="shared" si="3"/>
        <v>0</v>
      </c>
      <c r="K14" s="13"/>
      <c r="L14" s="14"/>
      <c r="M14" s="14"/>
      <c r="N14" s="14"/>
      <c r="O14" s="14"/>
      <c r="P14" s="14"/>
      <c r="Q14" s="15"/>
      <c r="S14" s="82"/>
      <c r="T14" s="82"/>
    </row>
    <row r="15" spans="1:20" x14ac:dyDescent="0.3">
      <c r="A15" s="12" t="s">
        <v>14</v>
      </c>
      <c r="B15" s="54">
        <f t="shared" si="2"/>
        <v>2325400</v>
      </c>
      <c r="C15" s="58">
        <v>145000</v>
      </c>
      <c r="D15" s="59">
        <v>135800</v>
      </c>
      <c r="E15" s="59">
        <v>0</v>
      </c>
      <c r="F15" s="59">
        <v>0</v>
      </c>
      <c r="G15" s="59">
        <v>171600</v>
      </c>
      <c r="H15" s="59">
        <v>1819000</v>
      </c>
      <c r="I15" s="60">
        <v>54000</v>
      </c>
      <c r="J15" s="44">
        <f t="shared" si="3"/>
        <v>0</v>
      </c>
      <c r="K15" s="13"/>
      <c r="L15" s="14"/>
      <c r="M15" s="14"/>
      <c r="N15" s="14"/>
      <c r="O15" s="14"/>
      <c r="P15" s="14"/>
      <c r="Q15" s="15"/>
      <c r="S15" s="83"/>
      <c r="T15" s="82"/>
    </row>
    <row r="16" spans="1:20" x14ac:dyDescent="0.3">
      <c r="A16" s="12" t="s">
        <v>15</v>
      </c>
      <c r="B16" s="54">
        <f t="shared" si="2"/>
        <v>1115800</v>
      </c>
      <c r="C16" s="58">
        <v>100000</v>
      </c>
      <c r="D16" s="59">
        <v>150000</v>
      </c>
      <c r="E16" s="59">
        <v>0</v>
      </c>
      <c r="F16" s="59">
        <v>0</v>
      </c>
      <c r="G16" s="59">
        <v>205800</v>
      </c>
      <c r="H16" s="59">
        <v>610000</v>
      </c>
      <c r="I16" s="60">
        <v>50000</v>
      </c>
      <c r="J16" s="44">
        <f t="shared" si="3"/>
        <v>0</v>
      </c>
      <c r="K16" s="13"/>
      <c r="L16" s="14"/>
      <c r="M16" s="14"/>
      <c r="N16" s="14"/>
      <c r="O16" s="14"/>
      <c r="P16" s="14"/>
      <c r="Q16" s="15"/>
      <c r="S16" s="82"/>
      <c r="T16" s="82"/>
    </row>
    <row r="17" spans="1:20" x14ac:dyDescent="0.3">
      <c r="A17" s="12" t="s">
        <v>16</v>
      </c>
      <c r="B17" s="54">
        <f t="shared" si="2"/>
        <v>603000</v>
      </c>
      <c r="C17" s="58">
        <v>100000</v>
      </c>
      <c r="D17" s="59">
        <v>194500</v>
      </c>
      <c r="E17" s="59">
        <v>0</v>
      </c>
      <c r="F17" s="59">
        <v>28500</v>
      </c>
      <c r="G17" s="59">
        <v>73100</v>
      </c>
      <c r="H17" s="59">
        <v>148900</v>
      </c>
      <c r="I17" s="60">
        <v>58000</v>
      </c>
      <c r="J17" s="44">
        <f t="shared" si="3"/>
        <v>0</v>
      </c>
      <c r="K17" s="13"/>
      <c r="L17" s="14"/>
      <c r="M17" s="14"/>
      <c r="N17" s="14"/>
      <c r="O17" s="14"/>
      <c r="P17" s="14"/>
      <c r="Q17" s="15"/>
      <c r="S17" s="82"/>
      <c r="T17" s="82"/>
    </row>
    <row r="18" spans="1:20" x14ac:dyDescent="0.3">
      <c r="A18" s="12" t="s">
        <v>17</v>
      </c>
      <c r="B18" s="54">
        <f t="shared" si="2"/>
        <v>1396300</v>
      </c>
      <c r="C18" s="58">
        <v>300000</v>
      </c>
      <c r="D18" s="59">
        <v>28000</v>
      </c>
      <c r="E18" s="59">
        <v>459200</v>
      </c>
      <c r="F18" s="59">
        <v>5500</v>
      </c>
      <c r="G18" s="59">
        <v>139900</v>
      </c>
      <c r="H18" s="59">
        <v>445700</v>
      </c>
      <c r="I18" s="60">
        <v>18000</v>
      </c>
      <c r="J18" s="44">
        <f t="shared" si="3"/>
        <v>0</v>
      </c>
      <c r="K18" s="13"/>
      <c r="L18" s="14"/>
      <c r="M18" s="14"/>
      <c r="N18" s="14"/>
      <c r="O18" s="14"/>
      <c r="P18" s="14"/>
      <c r="Q18" s="15"/>
      <c r="S18" s="82"/>
      <c r="T18" s="82"/>
    </row>
    <row r="19" spans="1:20" x14ac:dyDescent="0.3">
      <c r="A19" s="12" t="s">
        <v>18</v>
      </c>
      <c r="B19" s="54">
        <f t="shared" si="2"/>
        <v>1565700</v>
      </c>
      <c r="C19" s="58">
        <v>0</v>
      </c>
      <c r="D19" s="59">
        <v>37000</v>
      </c>
      <c r="E19" s="59">
        <v>10500</v>
      </c>
      <c r="F19" s="59">
        <v>0</v>
      </c>
      <c r="G19" s="59">
        <v>33700</v>
      </c>
      <c r="H19" s="59">
        <v>1484500</v>
      </c>
      <c r="I19" s="60">
        <v>0</v>
      </c>
      <c r="J19" s="44">
        <f t="shared" si="3"/>
        <v>0</v>
      </c>
      <c r="K19" s="13"/>
      <c r="L19" s="14"/>
      <c r="M19" s="14"/>
      <c r="N19" s="14"/>
      <c r="O19" s="14"/>
      <c r="P19" s="14"/>
      <c r="Q19" s="15"/>
      <c r="S19" s="82"/>
      <c r="T19" s="82"/>
    </row>
    <row r="20" spans="1:20" x14ac:dyDescent="0.3">
      <c r="A20" s="12" t="s">
        <v>19</v>
      </c>
      <c r="B20" s="54">
        <f t="shared" si="2"/>
        <v>1345828.8</v>
      </c>
      <c r="C20" s="58">
        <v>150000</v>
      </c>
      <c r="D20" s="59">
        <v>999000</v>
      </c>
      <c r="E20" s="59">
        <v>0</v>
      </c>
      <c r="F20" s="59">
        <v>100</v>
      </c>
      <c r="G20" s="59">
        <v>90533.8</v>
      </c>
      <c r="H20" s="59">
        <v>65491</v>
      </c>
      <c r="I20" s="60">
        <v>40704</v>
      </c>
      <c r="J20" s="44">
        <f t="shared" si="3"/>
        <v>0</v>
      </c>
      <c r="K20" s="13"/>
      <c r="L20" s="14"/>
      <c r="M20" s="14"/>
      <c r="N20" s="14"/>
      <c r="O20" s="14"/>
      <c r="P20" s="14"/>
      <c r="Q20" s="15"/>
      <c r="S20" s="82"/>
      <c r="T20" s="82"/>
    </row>
    <row r="21" spans="1:20" x14ac:dyDescent="0.3">
      <c r="A21" s="12" t="s">
        <v>20</v>
      </c>
      <c r="B21" s="54">
        <f t="shared" si="2"/>
        <v>2077191</v>
      </c>
      <c r="C21" s="58">
        <v>50000</v>
      </c>
      <c r="D21" s="59">
        <v>267525</v>
      </c>
      <c r="E21" s="59">
        <v>25000</v>
      </c>
      <c r="F21" s="59">
        <v>80481</v>
      </c>
      <c r="G21" s="59">
        <v>79910</v>
      </c>
      <c r="H21" s="59">
        <v>1541225</v>
      </c>
      <c r="I21" s="60">
        <v>33050</v>
      </c>
      <c r="J21" s="44">
        <f t="shared" si="3"/>
        <v>0</v>
      </c>
      <c r="K21" s="13"/>
      <c r="L21" s="14"/>
      <c r="M21" s="14"/>
      <c r="N21" s="14"/>
      <c r="O21" s="14"/>
      <c r="P21" s="14"/>
      <c r="Q21" s="15"/>
      <c r="S21" s="82"/>
      <c r="T21" s="82"/>
    </row>
    <row r="22" spans="1:20" x14ac:dyDescent="0.3">
      <c r="A22" s="12" t="s">
        <v>21</v>
      </c>
      <c r="B22" s="54">
        <f t="shared" si="2"/>
        <v>1573121</v>
      </c>
      <c r="C22" s="58">
        <v>0</v>
      </c>
      <c r="D22" s="59">
        <v>893215</v>
      </c>
      <c r="E22" s="59">
        <v>0</v>
      </c>
      <c r="F22" s="59">
        <v>0</v>
      </c>
      <c r="G22" s="59">
        <v>280770</v>
      </c>
      <c r="H22" s="59">
        <v>299136</v>
      </c>
      <c r="I22" s="60">
        <v>100000</v>
      </c>
      <c r="J22" s="44">
        <f t="shared" si="3"/>
        <v>0</v>
      </c>
      <c r="K22" s="13"/>
      <c r="L22" s="14"/>
      <c r="M22" s="14"/>
      <c r="N22" s="14"/>
      <c r="O22" s="14"/>
      <c r="P22" s="14"/>
      <c r="Q22" s="15"/>
      <c r="S22" s="82"/>
      <c r="T22" s="82"/>
    </row>
    <row r="23" spans="1:20" x14ac:dyDescent="0.3">
      <c r="A23" s="12" t="s">
        <v>22</v>
      </c>
      <c r="B23" s="54">
        <f t="shared" si="2"/>
        <v>1540000</v>
      </c>
      <c r="C23" s="58">
        <v>50000</v>
      </c>
      <c r="D23" s="59">
        <v>49000</v>
      </c>
      <c r="E23" s="59">
        <v>0</v>
      </c>
      <c r="F23" s="59">
        <v>11000</v>
      </c>
      <c r="G23" s="59">
        <v>7500</v>
      </c>
      <c r="H23" s="59">
        <v>1417500</v>
      </c>
      <c r="I23" s="60">
        <v>5000</v>
      </c>
      <c r="J23" s="44">
        <f t="shared" si="3"/>
        <v>0</v>
      </c>
      <c r="K23" s="13"/>
      <c r="L23" s="14"/>
      <c r="M23" s="14"/>
      <c r="N23" s="14"/>
      <c r="O23" s="14"/>
      <c r="P23" s="14"/>
      <c r="Q23" s="15"/>
    </row>
    <row r="24" spans="1:20" x14ac:dyDescent="0.3">
      <c r="A24" s="12" t="s">
        <v>23</v>
      </c>
      <c r="B24" s="54">
        <f t="shared" si="2"/>
        <v>386800</v>
      </c>
      <c r="C24" s="58">
        <v>0</v>
      </c>
      <c r="D24" s="59">
        <v>149500</v>
      </c>
      <c r="E24" s="59">
        <v>0</v>
      </c>
      <c r="F24" s="59">
        <v>3000</v>
      </c>
      <c r="G24" s="59">
        <v>215800</v>
      </c>
      <c r="H24" s="59">
        <v>3500</v>
      </c>
      <c r="I24" s="60">
        <v>15000</v>
      </c>
      <c r="J24" s="44">
        <f t="shared" si="3"/>
        <v>0</v>
      </c>
      <c r="K24" s="13"/>
      <c r="L24" s="14"/>
      <c r="M24" s="14"/>
      <c r="N24" s="14"/>
      <c r="O24" s="14"/>
      <c r="P24" s="14"/>
      <c r="Q24" s="15"/>
    </row>
    <row r="25" spans="1:20" x14ac:dyDescent="0.3">
      <c r="A25" s="12" t="s">
        <v>24</v>
      </c>
      <c r="B25" s="54">
        <f t="shared" si="2"/>
        <v>911800</v>
      </c>
      <c r="C25" s="58">
        <v>0</v>
      </c>
      <c r="D25" s="59">
        <v>0</v>
      </c>
      <c r="E25" s="59">
        <v>0</v>
      </c>
      <c r="F25" s="59">
        <v>0</v>
      </c>
      <c r="G25" s="59">
        <v>4800</v>
      </c>
      <c r="H25" s="59">
        <v>892000</v>
      </c>
      <c r="I25" s="60">
        <v>15000</v>
      </c>
      <c r="J25" s="44">
        <f t="shared" si="3"/>
        <v>0</v>
      </c>
      <c r="K25" s="13"/>
      <c r="L25" s="14"/>
      <c r="M25" s="14"/>
      <c r="N25" s="14"/>
      <c r="O25" s="14"/>
      <c r="P25" s="14"/>
      <c r="Q25" s="15"/>
    </row>
    <row r="26" spans="1:20" x14ac:dyDescent="0.3">
      <c r="A26" s="12" t="s">
        <v>25</v>
      </c>
      <c r="B26" s="54">
        <f t="shared" si="2"/>
        <v>175975</v>
      </c>
      <c r="C26" s="58">
        <v>0</v>
      </c>
      <c r="D26" s="59">
        <v>37875</v>
      </c>
      <c r="E26" s="59">
        <v>0</v>
      </c>
      <c r="F26" s="59">
        <v>0</v>
      </c>
      <c r="G26" s="59">
        <v>9000</v>
      </c>
      <c r="H26" s="59">
        <v>129100</v>
      </c>
      <c r="I26" s="60">
        <v>0</v>
      </c>
      <c r="J26" s="44">
        <f t="shared" si="3"/>
        <v>0</v>
      </c>
      <c r="K26" s="13"/>
      <c r="L26" s="14"/>
      <c r="M26" s="14"/>
      <c r="N26" s="14"/>
      <c r="O26" s="14"/>
      <c r="P26" s="14"/>
      <c r="Q26" s="15"/>
    </row>
    <row r="27" spans="1:20" x14ac:dyDescent="0.3">
      <c r="A27" s="12" t="s">
        <v>26</v>
      </c>
      <c r="B27" s="54">
        <f t="shared" si="2"/>
        <v>1246000</v>
      </c>
      <c r="C27" s="58">
        <v>0</v>
      </c>
      <c r="D27" s="59">
        <v>30000</v>
      </c>
      <c r="E27" s="59">
        <v>0</v>
      </c>
      <c r="F27" s="59">
        <v>0</v>
      </c>
      <c r="G27" s="59">
        <v>1000</v>
      </c>
      <c r="H27" s="59">
        <v>1215000</v>
      </c>
      <c r="I27" s="60">
        <v>0</v>
      </c>
      <c r="J27" s="44">
        <f t="shared" si="3"/>
        <v>0</v>
      </c>
      <c r="K27" s="13"/>
      <c r="L27" s="14"/>
      <c r="M27" s="14"/>
      <c r="N27" s="14"/>
      <c r="O27" s="14"/>
      <c r="P27" s="14"/>
      <c r="Q27" s="15"/>
    </row>
    <row r="28" spans="1:20" x14ac:dyDescent="0.3">
      <c r="A28" s="12" t="s">
        <v>27</v>
      </c>
      <c r="B28" s="54">
        <f t="shared" si="2"/>
        <v>945500</v>
      </c>
      <c r="C28" s="58">
        <v>300000</v>
      </c>
      <c r="D28" s="59">
        <v>94000</v>
      </c>
      <c r="E28" s="59">
        <v>0</v>
      </c>
      <c r="F28" s="59">
        <v>20000</v>
      </c>
      <c r="G28" s="59">
        <v>65500</v>
      </c>
      <c r="H28" s="59">
        <v>426000</v>
      </c>
      <c r="I28" s="60">
        <v>40000</v>
      </c>
      <c r="J28" s="44">
        <f t="shared" si="3"/>
        <v>0</v>
      </c>
      <c r="K28" s="13"/>
      <c r="L28" s="14"/>
      <c r="M28" s="14"/>
      <c r="N28" s="14"/>
      <c r="O28" s="14"/>
      <c r="P28" s="14"/>
      <c r="Q28" s="15"/>
    </row>
    <row r="29" spans="1:20" x14ac:dyDescent="0.3">
      <c r="A29" s="12" t="s">
        <v>28</v>
      </c>
      <c r="B29" s="54">
        <f t="shared" si="2"/>
        <v>1867300</v>
      </c>
      <c r="C29" s="58">
        <v>1000000</v>
      </c>
      <c r="D29" s="59">
        <v>22000</v>
      </c>
      <c r="E29" s="59">
        <v>0</v>
      </c>
      <c r="F29" s="59">
        <v>0</v>
      </c>
      <c r="G29" s="59">
        <v>25000</v>
      </c>
      <c r="H29" s="59">
        <v>820300</v>
      </c>
      <c r="I29" s="60">
        <v>0</v>
      </c>
      <c r="J29" s="44">
        <f t="shared" si="3"/>
        <v>0</v>
      </c>
      <c r="K29" s="13"/>
      <c r="L29" s="14"/>
      <c r="M29" s="14"/>
      <c r="N29" s="14"/>
      <c r="O29" s="14"/>
      <c r="P29" s="14"/>
      <c r="Q29" s="15"/>
    </row>
    <row r="30" spans="1:20" x14ac:dyDescent="0.3">
      <c r="A30" s="12" t="s">
        <v>29</v>
      </c>
      <c r="B30" s="54">
        <f t="shared" si="2"/>
        <v>483000</v>
      </c>
      <c r="C30" s="58">
        <v>100000</v>
      </c>
      <c r="D30" s="59">
        <v>75000</v>
      </c>
      <c r="E30" s="59">
        <v>0</v>
      </c>
      <c r="F30" s="59">
        <v>3000</v>
      </c>
      <c r="G30" s="59">
        <v>250000</v>
      </c>
      <c r="H30" s="59">
        <v>45000</v>
      </c>
      <c r="I30" s="60">
        <v>10000</v>
      </c>
      <c r="J30" s="44">
        <f t="shared" si="3"/>
        <v>0</v>
      </c>
      <c r="K30" s="13"/>
      <c r="L30" s="14"/>
      <c r="M30" s="14"/>
      <c r="N30" s="14"/>
      <c r="O30" s="14"/>
      <c r="P30" s="14"/>
      <c r="Q30" s="15"/>
    </row>
    <row r="31" spans="1:20" x14ac:dyDescent="0.3">
      <c r="A31" s="12" t="s">
        <v>30</v>
      </c>
      <c r="B31" s="54">
        <f t="shared" si="2"/>
        <v>439400</v>
      </c>
      <c r="C31" s="58">
        <v>0</v>
      </c>
      <c r="D31" s="59">
        <v>139000</v>
      </c>
      <c r="E31" s="59">
        <v>0</v>
      </c>
      <c r="F31" s="59">
        <v>0</v>
      </c>
      <c r="G31" s="59">
        <v>67400</v>
      </c>
      <c r="H31" s="59">
        <v>223000</v>
      </c>
      <c r="I31" s="60">
        <v>10000</v>
      </c>
      <c r="J31" s="44">
        <f t="shared" si="3"/>
        <v>0</v>
      </c>
      <c r="K31" s="13"/>
      <c r="L31" s="14"/>
      <c r="M31" s="14"/>
      <c r="N31" s="14"/>
      <c r="O31" s="14"/>
      <c r="P31" s="14"/>
      <c r="Q31" s="15"/>
    </row>
    <row r="32" spans="1:20" x14ac:dyDescent="0.3">
      <c r="A32" s="12" t="s">
        <v>31</v>
      </c>
      <c r="B32" s="54">
        <f t="shared" si="2"/>
        <v>575500</v>
      </c>
      <c r="C32" s="58">
        <v>50000</v>
      </c>
      <c r="D32" s="59">
        <v>280000</v>
      </c>
      <c r="E32" s="59">
        <v>0</v>
      </c>
      <c r="F32" s="59">
        <v>60000</v>
      </c>
      <c r="G32" s="59">
        <v>122000</v>
      </c>
      <c r="H32" s="59">
        <v>48500</v>
      </c>
      <c r="I32" s="60">
        <v>15000</v>
      </c>
      <c r="J32" s="44">
        <f t="shared" si="3"/>
        <v>0</v>
      </c>
      <c r="K32" s="13"/>
      <c r="L32" s="14"/>
      <c r="M32" s="14"/>
      <c r="N32" s="14"/>
      <c r="O32" s="14"/>
      <c r="P32" s="14"/>
      <c r="Q32" s="15"/>
    </row>
    <row r="33" spans="1:17" x14ac:dyDescent="0.3">
      <c r="A33" s="12" t="s">
        <v>32</v>
      </c>
      <c r="B33" s="54">
        <f t="shared" si="2"/>
        <v>996572.5</v>
      </c>
      <c r="C33" s="58">
        <v>60000</v>
      </c>
      <c r="D33" s="59">
        <v>30000</v>
      </c>
      <c r="E33" s="59">
        <v>0</v>
      </c>
      <c r="F33" s="59">
        <v>3000</v>
      </c>
      <c r="G33" s="59">
        <v>35000</v>
      </c>
      <c r="H33" s="59">
        <v>868572.5</v>
      </c>
      <c r="I33" s="60">
        <v>0</v>
      </c>
      <c r="J33" s="44">
        <f t="shared" si="3"/>
        <v>0</v>
      </c>
      <c r="K33" s="13"/>
      <c r="L33" s="14"/>
      <c r="M33" s="14"/>
      <c r="N33" s="14"/>
      <c r="O33" s="14"/>
      <c r="P33" s="14"/>
      <c r="Q33" s="15"/>
    </row>
    <row r="34" spans="1:17" x14ac:dyDescent="0.3">
      <c r="A34" s="12" t="s">
        <v>33</v>
      </c>
      <c r="B34" s="54">
        <f t="shared" si="2"/>
        <v>1475200</v>
      </c>
      <c r="C34" s="58">
        <v>100000</v>
      </c>
      <c r="D34" s="59">
        <v>69500</v>
      </c>
      <c r="E34" s="59">
        <v>0</v>
      </c>
      <c r="F34" s="59">
        <v>0</v>
      </c>
      <c r="G34" s="59">
        <v>21200</v>
      </c>
      <c r="H34" s="59">
        <v>1283000</v>
      </c>
      <c r="I34" s="60">
        <v>1500</v>
      </c>
      <c r="J34" s="44">
        <f t="shared" si="3"/>
        <v>0</v>
      </c>
      <c r="K34" s="13"/>
      <c r="L34" s="14"/>
      <c r="M34" s="14"/>
      <c r="N34" s="14"/>
      <c r="O34" s="14"/>
      <c r="P34" s="14"/>
      <c r="Q34" s="15"/>
    </row>
    <row r="35" spans="1:17" x14ac:dyDescent="0.3">
      <c r="A35" s="12" t="s">
        <v>34</v>
      </c>
      <c r="B35" s="54">
        <f t="shared" ref="B35:B66" si="4">SUM(C35:I35)</f>
        <v>1902800</v>
      </c>
      <c r="C35" s="58">
        <v>600000</v>
      </c>
      <c r="D35" s="59">
        <v>620000</v>
      </c>
      <c r="E35" s="59">
        <v>0</v>
      </c>
      <c r="F35" s="59">
        <v>10000</v>
      </c>
      <c r="G35" s="59">
        <v>306800</v>
      </c>
      <c r="H35" s="59">
        <v>260000</v>
      </c>
      <c r="I35" s="60">
        <v>106000</v>
      </c>
      <c r="J35" s="44">
        <f t="shared" ref="J35:J98" si="5">SUM(K35:Q35)</f>
        <v>0</v>
      </c>
      <c r="K35" s="13"/>
      <c r="L35" s="14"/>
      <c r="M35" s="14"/>
      <c r="N35" s="14"/>
      <c r="O35" s="14"/>
      <c r="P35" s="14"/>
      <c r="Q35" s="15"/>
    </row>
    <row r="36" spans="1:17" x14ac:dyDescent="0.3">
      <c r="A36" s="12" t="s">
        <v>35</v>
      </c>
      <c r="B36" s="54">
        <f t="shared" si="4"/>
        <v>966000</v>
      </c>
      <c r="C36" s="58">
        <v>100000</v>
      </c>
      <c r="D36" s="59">
        <v>380000</v>
      </c>
      <c r="E36" s="59">
        <v>0</v>
      </c>
      <c r="F36" s="59">
        <v>0</v>
      </c>
      <c r="G36" s="59">
        <v>350000</v>
      </c>
      <c r="H36" s="59">
        <v>76000</v>
      </c>
      <c r="I36" s="60">
        <v>60000</v>
      </c>
      <c r="J36" s="44">
        <f t="shared" si="5"/>
        <v>0</v>
      </c>
      <c r="K36" s="13"/>
      <c r="L36" s="14"/>
      <c r="M36" s="14"/>
      <c r="N36" s="14"/>
      <c r="O36" s="14"/>
      <c r="P36" s="14"/>
      <c r="Q36" s="15"/>
    </row>
    <row r="37" spans="1:17" x14ac:dyDescent="0.3">
      <c r="A37" s="12" t="s">
        <v>36</v>
      </c>
      <c r="B37" s="54">
        <f t="shared" si="4"/>
        <v>1254500</v>
      </c>
      <c r="C37" s="58">
        <v>100000</v>
      </c>
      <c r="D37" s="59">
        <v>37000</v>
      </c>
      <c r="E37" s="59">
        <v>580000</v>
      </c>
      <c r="F37" s="59">
        <v>0</v>
      </c>
      <c r="G37" s="59">
        <v>15500</v>
      </c>
      <c r="H37" s="59">
        <v>512000</v>
      </c>
      <c r="I37" s="60">
        <v>10000</v>
      </c>
      <c r="J37" s="44">
        <f t="shared" si="5"/>
        <v>0</v>
      </c>
      <c r="K37" s="13"/>
      <c r="L37" s="14"/>
      <c r="M37" s="14"/>
      <c r="N37" s="14"/>
      <c r="O37" s="14"/>
      <c r="P37" s="14"/>
      <c r="Q37" s="15"/>
    </row>
    <row r="38" spans="1:17" x14ac:dyDescent="0.3">
      <c r="A38" s="12" t="s">
        <v>37</v>
      </c>
      <c r="B38" s="54">
        <f t="shared" si="4"/>
        <v>721000</v>
      </c>
      <c r="C38" s="58">
        <v>100000</v>
      </c>
      <c r="D38" s="59">
        <v>101000</v>
      </c>
      <c r="E38" s="59">
        <v>0</v>
      </c>
      <c r="F38" s="59">
        <v>0</v>
      </c>
      <c r="G38" s="59">
        <v>162000</v>
      </c>
      <c r="H38" s="59">
        <v>338000</v>
      </c>
      <c r="I38" s="60">
        <v>20000</v>
      </c>
      <c r="J38" s="44">
        <f t="shared" si="5"/>
        <v>0</v>
      </c>
      <c r="K38" s="13"/>
      <c r="L38" s="14"/>
      <c r="M38" s="14"/>
      <c r="N38" s="14"/>
      <c r="O38" s="14"/>
      <c r="P38" s="14"/>
      <c r="Q38" s="15"/>
    </row>
    <row r="39" spans="1:17" x14ac:dyDescent="0.3">
      <c r="A39" s="12" t="s">
        <v>38</v>
      </c>
      <c r="B39" s="54">
        <f t="shared" si="4"/>
        <v>780250</v>
      </c>
      <c r="C39" s="58">
        <v>250000</v>
      </c>
      <c r="D39" s="59">
        <v>113150</v>
      </c>
      <c r="E39" s="59">
        <v>0</v>
      </c>
      <c r="F39" s="59">
        <v>7000</v>
      </c>
      <c r="G39" s="59">
        <v>156800</v>
      </c>
      <c r="H39" s="59">
        <v>241300</v>
      </c>
      <c r="I39" s="60">
        <v>12000</v>
      </c>
      <c r="J39" s="44">
        <f t="shared" si="5"/>
        <v>0</v>
      </c>
      <c r="K39" s="13"/>
      <c r="L39" s="14"/>
      <c r="M39" s="14"/>
      <c r="N39" s="14"/>
      <c r="O39" s="14"/>
      <c r="P39" s="14"/>
      <c r="Q39" s="15"/>
    </row>
    <row r="40" spans="1:17" x14ac:dyDescent="0.3">
      <c r="A40" s="12" t="s">
        <v>39</v>
      </c>
      <c r="B40" s="54">
        <f t="shared" si="4"/>
        <v>1416600</v>
      </c>
      <c r="C40" s="58">
        <v>200000</v>
      </c>
      <c r="D40" s="59">
        <v>30000</v>
      </c>
      <c r="E40" s="59">
        <v>0</v>
      </c>
      <c r="F40" s="59">
        <v>0</v>
      </c>
      <c r="G40" s="59">
        <v>26600</v>
      </c>
      <c r="H40" s="59">
        <v>1130000</v>
      </c>
      <c r="I40" s="60">
        <v>30000</v>
      </c>
      <c r="J40" s="44">
        <f t="shared" si="5"/>
        <v>0</v>
      </c>
      <c r="K40" s="13"/>
      <c r="L40" s="14"/>
      <c r="M40" s="14"/>
      <c r="N40" s="14"/>
      <c r="O40" s="14"/>
      <c r="P40" s="14"/>
      <c r="Q40" s="15"/>
    </row>
    <row r="41" spans="1:17" x14ac:dyDescent="0.3">
      <c r="A41" s="12" t="s">
        <v>40</v>
      </c>
      <c r="B41" s="54">
        <f t="shared" si="4"/>
        <v>439500</v>
      </c>
      <c r="C41" s="58">
        <v>100000</v>
      </c>
      <c r="D41" s="59">
        <v>135000</v>
      </c>
      <c r="E41" s="59">
        <v>0</v>
      </c>
      <c r="F41" s="59">
        <v>0</v>
      </c>
      <c r="G41" s="59">
        <v>152000</v>
      </c>
      <c r="H41" s="59">
        <v>32500</v>
      </c>
      <c r="I41" s="60">
        <v>20000</v>
      </c>
      <c r="J41" s="44">
        <f t="shared" si="5"/>
        <v>0</v>
      </c>
      <c r="K41" s="13"/>
      <c r="L41" s="14"/>
      <c r="M41" s="14"/>
      <c r="N41" s="14"/>
      <c r="O41" s="14"/>
      <c r="P41" s="14"/>
      <c r="Q41" s="15"/>
    </row>
    <row r="42" spans="1:17" x14ac:dyDescent="0.3">
      <c r="A42" s="12" t="s">
        <v>41</v>
      </c>
      <c r="B42" s="54">
        <f t="shared" si="4"/>
        <v>1290125</v>
      </c>
      <c r="C42" s="58">
        <v>0</v>
      </c>
      <c r="D42" s="59">
        <v>22500</v>
      </c>
      <c r="E42" s="59">
        <v>0</v>
      </c>
      <c r="F42" s="59">
        <v>0</v>
      </c>
      <c r="G42" s="59">
        <v>5500</v>
      </c>
      <c r="H42" s="59">
        <v>1260125</v>
      </c>
      <c r="I42" s="60">
        <v>2000</v>
      </c>
      <c r="J42" s="44">
        <f t="shared" si="5"/>
        <v>0</v>
      </c>
      <c r="K42" s="13"/>
      <c r="L42" s="14"/>
      <c r="M42" s="14"/>
      <c r="N42" s="14"/>
      <c r="O42" s="14"/>
      <c r="P42" s="14"/>
      <c r="Q42" s="15"/>
    </row>
    <row r="43" spans="1:17" x14ac:dyDescent="0.3">
      <c r="A43" s="12" t="s">
        <v>42</v>
      </c>
      <c r="B43" s="54">
        <f t="shared" si="4"/>
        <v>9368706.5200000014</v>
      </c>
      <c r="C43" s="58">
        <v>432000</v>
      </c>
      <c r="D43" s="59">
        <v>370152.99</v>
      </c>
      <c r="E43" s="59">
        <v>0</v>
      </c>
      <c r="F43" s="59">
        <v>0</v>
      </c>
      <c r="G43" s="59">
        <v>299754</v>
      </c>
      <c r="H43" s="59">
        <v>8151498.7300000004</v>
      </c>
      <c r="I43" s="60">
        <v>115300.8</v>
      </c>
      <c r="J43" s="44">
        <f t="shared" si="5"/>
        <v>0</v>
      </c>
      <c r="K43" s="13"/>
      <c r="L43" s="14"/>
      <c r="M43" s="14"/>
      <c r="N43" s="14"/>
      <c r="O43" s="14"/>
      <c r="P43" s="14"/>
      <c r="Q43" s="15"/>
    </row>
    <row r="44" spans="1:17" x14ac:dyDescent="0.3">
      <c r="A44" s="12" t="s">
        <v>43</v>
      </c>
      <c r="B44" s="54">
        <f t="shared" si="4"/>
        <v>1100450</v>
      </c>
      <c r="C44" s="58">
        <v>5000</v>
      </c>
      <c r="D44" s="59">
        <v>288950</v>
      </c>
      <c r="E44" s="59">
        <v>5000</v>
      </c>
      <c r="F44" s="59">
        <v>66000</v>
      </c>
      <c r="G44" s="59">
        <v>96500</v>
      </c>
      <c r="H44" s="59">
        <v>627000</v>
      </c>
      <c r="I44" s="60">
        <v>12000</v>
      </c>
      <c r="J44" s="44">
        <f t="shared" si="5"/>
        <v>0</v>
      </c>
      <c r="K44" s="13"/>
      <c r="L44" s="14"/>
      <c r="M44" s="14"/>
      <c r="N44" s="14"/>
      <c r="O44" s="14"/>
      <c r="P44" s="14"/>
      <c r="Q44" s="15"/>
    </row>
    <row r="45" spans="1:17" x14ac:dyDescent="0.3">
      <c r="A45" s="12" t="s">
        <v>44</v>
      </c>
      <c r="B45" s="54">
        <f t="shared" si="4"/>
        <v>657212</v>
      </c>
      <c r="C45" s="58">
        <v>75000</v>
      </c>
      <c r="D45" s="59">
        <v>187305</v>
      </c>
      <c r="E45" s="59">
        <v>0</v>
      </c>
      <c r="F45" s="59">
        <v>7000</v>
      </c>
      <c r="G45" s="59">
        <v>267961</v>
      </c>
      <c r="H45" s="59">
        <v>110966</v>
      </c>
      <c r="I45" s="60">
        <v>8980</v>
      </c>
      <c r="J45" s="44">
        <f t="shared" si="5"/>
        <v>0</v>
      </c>
      <c r="K45" s="13"/>
      <c r="L45" s="14"/>
      <c r="M45" s="14"/>
      <c r="N45" s="14"/>
      <c r="O45" s="14"/>
      <c r="P45" s="14"/>
      <c r="Q45" s="15"/>
    </row>
    <row r="46" spans="1:17" x14ac:dyDescent="0.3">
      <c r="A46" s="12" t="s">
        <v>45</v>
      </c>
      <c r="B46" s="54">
        <f t="shared" si="4"/>
        <v>823500</v>
      </c>
      <c r="C46" s="58">
        <v>0</v>
      </c>
      <c r="D46" s="59">
        <v>16500</v>
      </c>
      <c r="E46" s="59">
        <v>25000</v>
      </c>
      <c r="F46" s="59">
        <v>0</v>
      </c>
      <c r="G46" s="59">
        <v>0</v>
      </c>
      <c r="H46" s="59">
        <v>777000</v>
      </c>
      <c r="I46" s="60">
        <v>5000</v>
      </c>
      <c r="J46" s="44">
        <f t="shared" si="5"/>
        <v>0</v>
      </c>
      <c r="K46" s="13"/>
      <c r="L46" s="14"/>
      <c r="M46" s="14"/>
      <c r="N46" s="14"/>
      <c r="O46" s="14"/>
      <c r="P46" s="14"/>
      <c r="Q46" s="15"/>
    </row>
    <row r="47" spans="1:17" x14ac:dyDescent="0.3">
      <c r="A47" s="12" t="s">
        <v>46</v>
      </c>
      <c r="B47" s="54">
        <f>SUM(C47:I47)</f>
        <v>872000</v>
      </c>
      <c r="C47" s="58">
        <v>100000</v>
      </c>
      <c r="D47" s="59">
        <v>40000</v>
      </c>
      <c r="E47" s="59">
        <v>0</v>
      </c>
      <c r="F47" s="59">
        <v>0</v>
      </c>
      <c r="G47" s="59">
        <v>4000</v>
      </c>
      <c r="H47" s="59">
        <v>726000</v>
      </c>
      <c r="I47" s="60">
        <v>2000</v>
      </c>
      <c r="J47" s="44">
        <f t="shared" si="5"/>
        <v>0</v>
      </c>
      <c r="K47" s="13"/>
      <c r="L47" s="14"/>
      <c r="M47" s="14"/>
      <c r="N47" s="14"/>
      <c r="O47" s="14"/>
      <c r="P47" s="14"/>
      <c r="Q47" s="15"/>
    </row>
    <row r="48" spans="1:17" x14ac:dyDescent="0.3">
      <c r="A48" s="12" t="s">
        <v>47</v>
      </c>
      <c r="B48" s="54">
        <f t="shared" si="4"/>
        <v>1488050</v>
      </c>
      <c r="C48" s="58">
        <v>200000</v>
      </c>
      <c r="D48" s="59">
        <v>443000</v>
      </c>
      <c r="E48" s="59">
        <v>0</v>
      </c>
      <c r="F48" s="59">
        <v>0</v>
      </c>
      <c r="G48" s="59">
        <v>345050</v>
      </c>
      <c r="H48" s="59">
        <v>350000</v>
      </c>
      <c r="I48" s="60">
        <v>150000</v>
      </c>
      <c r="J48" s="44">
        <f t="shared" si="5"/>
        <v>0</v>
      </c>
      <c r="K48" s="13"/>
      <c r="L48" s="14"/>
      <c r="M48" s="14"/>
      <c r="N48" s="14"/>
      <c r="O48" s="14"/>
      <c r="P48" s="14"/>
      <c r="Q48" s="15"/>
    </row>
    <row r="49" spans="1:17" x14ac:dyDescent="0.3">
      <c r="A49" s="12" t="s">
        <v>48</v>
      </c>
      <c r="B49" s="54">
        <f t="shared" si="4"/>
        <v>545000</v>
      </c>
      <c r="C49" s="58">
        <v>100000</v>
      </c>
      <c r="D49" s="59">
        <v>140000</v>
      </c>
      <c r="E49" s="59">
        <v>0</v>
      </c>
      <c r="F49" s="59">
        <v>15000</v>
      </c>
      <c r="G49" s="59">
        <v>100000</v>
      </c>
      <c r="H49" s="59">
        <v>165000</v>
      </c>
      <c r="I49" s="60">
        <v>25000</v>
      </c>
      <c r="J49" s="44">
        <f t="shared" si="5"/>
        <v>0</v>
      </c>
      <c r="K49" s="13"/>
      <c r="L49" s="14"/>
      <c r="M49" s="14"/>
      <c r="N49" s="14"/>
      <c r="O49" s="14"/>
      <c r="P49" s="14"/>
      <c r="Q49" s="15"/>
    </row>
    <row r="50" spans="1:17" x14ac:dyDescent="0.3">
      <c r="A50" s="12" t="s">
        <v>49</v>
      </c>
      <c r="B50" s="54">
        <f t="shared" si="4"/>
        <v>188000</v>
      </c>
      <c r="C50" s="58">
        <v>0</v>
      </c>
      <c r="D50" s="59">
        <v>12000</v>
      </c>
      <c r="E50" s="59">
        <v>0</v>
      </c>
      <c r="F50" s="59">
        <v>0</v>
      </c>
      <c r="G50" s="59">
        <v>0</v>
      </c>
      <c r="H50" s="61">
        <v>176000</v>
      </c>
      <c r="I50" s="60">
        <v>0</v>
      </c>
      <c r="J50" s="44">
        <f t="shared" si="5"/>
        <v>0</v>
      </c>
      <c r="K50" s="13"/>
      <c r="L50" s="14"/>
      <c r="M50" s="14"/>
      <c r="N50" s="14"/>
      <c r="O50" s="14"/>
      <c r="P50" s="14"/>
      <c r="Q50" s="15"/>
    </row>
    <row r="51" spans="1:17" x14ac:dyDescent="0.3">
      <c r="A51" s="12" t="s">
        <v>50</v>
      </c>
      <c r="B51" s="54">
        <f t="shared" si="4"/>
        <v>723000</v>
      </c>
      <c r="C51" s="58">
        <v>50000</v>
      </c>
      <c r="D51" s="59">
        <v>191000</v>
      </c>
      <c r="E51" s="59">
        <v>0</v>
      </c>
      <c r="F51" s="59">
        <v>0</v>
      </c>
      <c r="G51" s="59">
        <v>260000</v>
      </c>
      <c r="H51" s="59">
        <v>214000</v>
      </c>
      <c r="I51" s="60">
        <v>8000</v>
      </c>
      <c r="J51" s="44">
        <f t="shared" si="5"/>
        <v>0</v>
      </c>
      <c r="K51" s="13"/>
      <c r="L51" s="14"/>
      <c r="M51" s="14"/>
      <c r="N51" s="14"/>
      <c r="O51" s="14"/>
      <c r="P51" s="14"/>
      <c r="Q51" s="15"/>
    </row>
    <row r="52" spans="1:17" x14ac:dyDescent="0.3">
      <c r="A52" s="12" t="s">
        <v>51</v>
      </c>
      <c r="B52" s="54">
        <f t="shared" si="4"/>
        <v>2732054</v>
      </c>
      <c r="C52" s="58">
        <v>2050000</v>
      </c>
      <c r="D52" s="59">
        <v>218941</v>
      </c>
      <c r="E52" s="59">
        <v>19500</v>
      </c>
      <c r="F52" s="59">
        <v>30000</v>
      </c>
      <c r="G52" s="59">
        <v>155140</v>
      </c>
      <c r="H52" s="59">
        <v>200873</v>
      </c>
      <c r="I52" s="60">
        <v>57600</v>
      </c>
      <c r="J52" s="44">
        <f t="shared" si="5"/>
        <v>0</v>
      </c>
      <c r="K52" s="13"/>
      <c r="L52" s="14"/>
      <c r="M52" s="14"/>
      <c r="N52" s="14"/>
      <c r="O52" s="14"/>
      <c r="P52" s="14"/>
      <c r="Q52" s="15"/>
    </row>
    <row r="53" spans="1:17" x14ac:dyDescent="0.3">
      <c r="A53" s="12" t="s">
        <v>52</v>
      </c>
      <c r="B53" s="54">
        <f t="shared" si="4"/>
        <v>3200000</v>
      </c>
      <c r="C53" s="58">
        <v>100000</v>
      </c>
      <c r="D53" s="59">
        <v>280000</v>
      </c>
      <c r="E53" s="59">
        <v>0</v>
      </c>
      <c r="F53" s="59">
        <v>0</v>
      </c>
      <c r="G53" s="59">
        <v>60000</v>
      </c>
      <c r="H53" s="59">
        <v>2720000</v>
      </c>
      <c r="I53" s="60">
        <v>40000</v>
      </c>
      <c r="J53" s="44">
        <f t="shared" si="5"/>
        <v>0</v>
      </c>
      <c r="K53" s="13"/>
      <c r="L53" s="14"/>
      <c r="M53" s="14"/>
      <c r="N53" s="14"/>
      <c r="O53" s="14"/>
      <c r="P53" s="14"/>
      <c r="Q53" s="15"/>
    </row>
    <row r="54" spans="1:17" x14ac:dyDescent="0.3">
      <c r="A54" s="12" t="s">
        <v>53</v>
      </c>
      <c r="B54" s="54">
        <f t="shared" si="4"/>
        <v>2740245</v>
      </c>
      <c r="C54" s="58">
        <v>200000</v>
      </c>
      <c r="D54" s="59">
        <v>59329</v>
      </c>
      <c r="E54" s="59">
        <v>49500</v>
      </c>
      <c r="F54" s="59">
        <v>13500</v>
      </c>
      <c r="G54" s="59">
        <v>42461</v>
      </c>
      <c r="H54" s="59">
        <v>2373455</v>
      </c>
      <c r="I54" s="60">
        <v>2000</v>
      </c>
      <c r="J54" s="44">
        <f t="shared" si="5"/>
        <v>0</v>
      </c>
      <c r="K54" s="13"/>
      <c r="L54" s="14"/>
      <c r="M54" s="14"/>
      <c r="N54" s="14"/>
      <c r="O54" s="14"/>
      <c r="P54" s="14"/>
      <c r="Q54" s="15"/>
    </row>
    <row r="55" spans="1:17" x14ac:dyDescent="0.3">
      <c r="A55" s="12" t="s">
        <v>54</v>
      </c>
      <c r="B55" s="54">
        <f t="shared" si="4"/>
        <v>725400</v>
      </c>
      <c r="C55" s="58">
        <v>300000</v>
      </c>
      <c r="D55" s="59">
        <v>124000</v>
      </c>
      <c r="E55" s="59">
        <v>0</v>
      </c>
      <c r="F55" s="59">
        <v>0</v>
      </c>
      <c r="G55" s="59">
        <v>270400</v>
      </c>
      <c r="H55" s="59">
        <v>16000</v>
      </c>
      <c r="I55" s="60">
        <v>15000</v>
      </c>
      <c r="J55" s="44">
        <f t="shared" si="5"/>
        <v>0</v>
      </c>
      <c r="K55" s="13"/>
      <c r="L55" s="14"/>
      <c r="M55" s="14"/>
      <c r="N55" s="14"/>
      <c r="O55" s="14"/>
      <c r="P55" s="14"/>
      <c r="Q55" s="15"/>
    </row>
    <row r="56" spans="1:17" x14ac:dyDescent="0.3">
      <c r="A56" s="12" t="s">
        <v>55</v>
      </c>
      <c r="B56" s="54">
        <f t="shared" si="4"/>
        <v>1284000</v>
      </c>
      <c r="C56" s="58">
        <v>0</v>
      </c>
      <c r="D56" s="59">
        <v>50000</v>
      </c>
      <c r="E56" s="59">
        <v>0</v>
      </c>
      <c r="F56" s="59">
        <v>6000</v>
      </c>
      <c r="G56" s="59">
        <v>2800</v>
      </c>
      <c r="H56" s="59">
        <v>1215200</v>
      </c>
      <c r="I56" s="60">
        <v>10000</v>
      </c>
      <c r="J56" s="44">
        <f t="shared" si="5"/>
        <v>0</v>
      </c>
      <c r="K56" s="13"/>
      <c r="L56" s="14"/>
      <c r="M56" s="14"/>
      <c r="N56" s="14"/>
      <c r="O56" s="14"/>
      <c r="P56" s="14"/>
      <c r="Q56" s="15"/>
    </row>
    <row r="57" spans="1:17" x14ac:dyDescent="0.3">
      <c r="A57" s="12" t="s">
        <v>56</v>
      </c>
      <c r="B57" s="54">
        <f t="shared" si="4"/>
        <v>1550500</v>
      </c>
      <c r="C57" s="58">
        <v>50000</v>
      </c>
      <c r="D57" s="59">
        <v>857000</v>
      </c>
      <c r="E57" s="59">
        <v>0</v>
      </c>
      <c r="F57" s="59">
        <v>5000</v>
      </c>
      <c r="G57" s="59">
        <v>269500</v>
      </c>
      <c r="H57" s="59">
        <v>321000</v>
      </c>
      <c r="I57" s="60">
        <v>48000</v>
      </c>
      <c r="J57" s="44">
        <f t="shared" si="5"/>
        <v>0</v>
      </c>
      <c r="K57" s="13"/>
      <c r="L57" s="14"/>
      <c r="M57" s="14"/>
      <c r="N57" s="14"/>
      <c r="O57" s="14"/>
      <c r="P57" s="14"/>
      <c r="Q57" s="15"/>
    </row>
    <row r="58" spans="1:17" x14ac:dyDescent="0.3">
      <c r="A58" s="12" t="s">
        <v>57</v>
      </c>
      <c r="B58" s="54">
        <f t="shared" si="4"/>
        <v>530800</v>
      </c>
      <c r="C58" s="58">
        <v>100000</v>
      </c>
      <c r="D58" s="59">
        <v>5000</v>
      </c>
      <c r="E58" s="59">
        <v>0</v>
      </c>
      <c r="F58" s="59">
        <v>0</v>
      </c>
      <c r="G58" s="59">
        <v>5800</v>
      </c>
      <c r="H58" s="59">
        <v>420000</v>
      </c>
      <c r="I58" s="60">
        <v>0</v>
      </c>
      <c r="J58" s="44">
        <f t="shared" si="5"/>
        <v>0</v>
      </c>
      <c r="K58" s="13"/>
      <c r="L58" s="14"/>
      <c r="M58" s="14"/>
      <c r="N58" s="14"/>
      <c r="O58" s="14"/>
      <c r="P58" s="14"/>
      <c r="Q58" s="15"/>
    </row>
    <row r="59" spans="1:17" x14ac:dyDescent="0.3">
      <c r="A59" s="12" t="s">
        <v>58</v>
      </c>
      <c r="B59" s="54">
        <f t="shared" si="4"/>
        <v>530800</v>
      </c>
      <c r="C59" s="58">
        <v>2000</v>
      </c>
      <c r="D59" s="59">
        <v>41000</v>
      </c>
      <c r="E59" s="59">
        <v>0</v>
      </c>
      <c r="F59" s="59">
        <v>0</v>
      </c>
      <c r="G59" s="59">
        <v>14800</v>
      </c>
      <c r="H59" s="59">
        <v>471000</v>
      </c>
      <c r="I59" s="60">
        <v>2000</v>
      </c>
      <c r="J59" s="44">
        <f t="shared" si="5"/>
        <v>0</v>
      </c>
      <c r="K59" s="13"/>
      <c r="L59" s="14"/>
      <c r="M59" s="14"/>
      <c r="N59" s="14"/>
      <c r="O59" s="14"/>
      <c r="P59" s="14"/>
      <c r="Q59" s="15"/>
    </row>
    <row r="60" spans="1:17" x14ac:dyDescent="0.3">
      <c r="A60" s="12" t="s">
        <v>59</v>
      </c>
      <c r="B60" s="54">
        <f t="shared" si="4"/>
        <v>4943000</v>
      </c>
      <c r="C60" s="58">
        <v>100000</v>
      </c>
      <c r="D60" s="59">
        <v>5000</v>
      </c>
      <c r="E60" s="59">
        <v>0</v>
      </c>
      <c r="F60" s="59">
        <v>0</v>
      </c>
      <c r="G60" s="59">
        <v>5000</v>
      </c>
      <c r="H60" s="59">
        <v>4820000</v>
      </c>
      <c r="I60" s="60">
        <v>13000</v>
      </c>
      <c r="J60" s="44">
        <f t="shared" si="5"/>
        <v>0</v>
      </c>
      <c r="K60" s="13"/>
      <c r="L60" s="14"/>
      <c r="M60" s="14"/>
      <c r="N60" s="14"/>
      <c r="O60" s="14"/>
      <c r="P60" s="14"/>
      <c r="Q60" s="15"/>
    </row>
    <row r="61" spans="1:17" x14ac:dyDescent="0.3">
      <c r="A61" s="12" t="s">
        <v>60</v>
      </c>
      <c r="B61" s="54">
        <f t="shared" si="4"/>
        <v>1158947</v>
      </c>
      <c r="C61" s="58">
        <v>0</v>
      </c>
      <c r="D61" s="59">
        <v>24415</v>
      </c>
      <c r="E61" s="59">
        <v>0</v>
      </c>
      <c r="F61" s="59">
        <v>500</v>
      </c>
      <c r="G61" s="59">
        <v>65800</v>
      </c>
      <c r="H61" s="59">
        <v>1068232</v>
      </c>
      <c r="I61" s="60">
        <v>0</v>
      </c>
      <c r="J61" s="44">
        <f t="shared" si="5"/>
        <v>0</v>
      </c>
      <c r="K61" s="13"/>
      <c r="L61" s="14"/>
      <c r="M61" s="14"/>
      <c r="N61" s="14"/>
      <c r="O61" s="14"/>
      <c r="P61" s="14"/>
      <c r="Q61" s="15"/>
    </row>
    <row r="62" spans="1:17" x14ac:dyDescent="0.3">
      <c r="A62" s="12" t="s">
        <v>61</v>
      </c>
      <c r="B62" s="54">
        <f t="shared" si="4"/>
        <v>6269690</v>
      </c>
      <c r="C62" s="58">
        <v>0</v>
      </c>
      <c r="D62" s="59">
        <v>50450</v>
      </c>
      <c r="E62" s="59">
        <v>0</v>
      </c>
      <c r="F62" s="59">
        <v>0</v>
      </c>
      <c r="G62" s="59">
        <v>9600</v>
      </c>
      <c r="H62" s="59">
        <v>6209640</v>
      </c>
      <c r="I62" s="60">
        <v>0</v>
      </c>
      <c r="J62" s="44">
        <f t="shared" si="5"/>
        <v>0</v>
      </c>
      <c r="K62" s="13"/>
      <c r="L62" s="14"/>
      <c r="M62" s="14"/>
      <c r="N62" s="14"/>
      <c r="O62" s="14"/>
      <c r="P62" s="14"/>
      <c r="Q62" s="15"/>
    </row>
    <row r="63" spans="1:17" x14ac:dyDescent="0.3">
      <c r="A63" s="12" t="s">
        <v>62</v>
      </c>
      <c r="B63" s="54">
        <f t="shared" si="4"/>
        <v>616200</v>
      </c>
      <c r="C63" s="58">
        <v>140000</v>
      </c>
      <c r="D63" s="59">
        <v>192000</v>
      </c>
      <c r="E63" s="59">
        <v>0</v>
      </c>
      <c r="F63" s="59">
        <v>0</v>
      </c>
      <c r="G63" s="59">
        <v>118200</v>
      </c>
      <c r="H63" s="59">
        <v>134500</v>
      </c>
      <c r="I63" s="60">
        <v>31500</v>
      </c>
      <c r="J63" s="44">
        <f t="shared" si="5"/>
        <v>0</v>
      </c>
      <c r="K63" s="13"/>
      <c r="L63" s="14"/>
      <c r="M63" s="14"/>
      <c r="N63" s="14"/>
      <c r="O63" s="14"/>
      <c r="P63" s="14"/>
      <c r="Q63" s="15"/>
    </row>
    <row r="64" spans="1:17" x14ac:dyDescent="0.3">
      <c r="A64" s="12" t="s">
        <v>63</v>
      </c>
      <c r="B64" s="54">
        <f t="shared" si="4"/>
        <v>1225800</v>
      </c>
      <c r="C64" s="58">
        <v>200000</v>
      </c>
      <c r="D64" s="59">
        <v>425000</v>
      </c>
      <c r="E64" s="59">
        <v>0</v>
      </c>
      <c r="F64" s="59">
        <v>42000</v>
      </c>
      <c r="G64" s="59">
        <v>96300</v>
      </c>
      <c r="H64" s="59">
        <v>417500</v>
      </c>
      <c r="I64" s="60">
        <v>45000</v>
      </c>
      <c r="J64" s="44">
        <f t="shared" si="5"/>
        <v>0</v>
      </c>
      <c r="K64" s="13"/>
      <c r="L64" s="14"/>
      <c r="M64" s="14"/>
      <c r="N64" s="14"/>
      <c r="O64" s="14"/>
      <c r="P64" s="14"/>
      <c r="Q64" s="15"/>
    </row>
    <row r="65" spans="1:19" x14ac:dyDescent="0.3">
      <c r="A65" s="12" t="s">
        <v>64</v>
      </c>
      <c r="B65" s="54">
        <f t="shared" si="4"/>
        <v>947430.98</v>
      </c>
      <c r="C65" s="58">
        <v>200000</v>
      </c>
      <c r="D65" s="59">
        <v>0</v>
      </c>
      <c r="E65" s="59">
        <v>0</v>
      </c>
      <c r="F65" s="59">
        <v>0</v>
      </c>
      <c r="G65" s="59">
        <v>0</v>
      </c>
      <c r="H65" s="59">
        <v>747430.98</v>
      </c>
      <c r="I65" s="60">
        <v>0</v>
      </c>
      <c r="J65" s="44">
        <f t="shared" si="5"/>
        <v>0</v>
      </c>
      <c r="K65" s="13"/>
      <c r="L65" s="14"/>
      <c r="M65" s="14"/>
      <c r="N65" s="14"/>
      <c r="O65" s="14"/>
      <c r="P65" s="14"/>
      <c r="Q65" s="15"/>
    </row>
    <row r="66" spans="1:19" x14ac:dyDescent="0.3">
      <c r="A66" s="12" t="s">
        <v>65</v>
      </c>
      <c r="B66" s="54">
        <f t="shared" si="4"/>
        <v>887100</v>
      </c>
      <c r="C66" s="58">
        <v>200000</v>
      </c>
      <c r="D66" s="59">
        <v>306000</v>
      </c>
      <c r="E66" s="59">
        <v>0</v>
      </c>
      <c r="F66" s="59">
        <v>10000</v>
      </c>
      <c r="G66" s="59">
        <v>332600</v>
      </c>
      <c r="H66" s="59">
        <v>23000</v>
      </c>
      <c r="I66" s="60">
        <v>15500</v>
      </c>
      <c r="J66" s="44">
        <f t="shared" si="5"/>
        <v>0</v>
      </c>
      <c r="K66" s="13"/>
      <c r="L66" s="14"/>
      <c r="M66" s="14"/>
      <c r="N66" s="14"/>
      <c r="O66" s="14"/>
      <c r="P66" s="14"/>
      <c r="Q66" s="15"/>
    </row>
    <row r="67" spans="1:19" x14ac:dyDescent="0.3">
      <c r="A67" s="12" t="s">
        <v>66</v>
      </c>
      <c r="B67" s="54">
        <f t="shared" ref="B67:B98" si="6">SUM(C67:I67)</f>
        <v>450300</v>
      </c>
      <c r="C67" s="58">
        <v>0</v>
      </c>
      <c r="D67" s="59">
        <v>10000</v>
      </c>
      <c r="E67" s="59">
        <v>0</v>
      </c>
      <c r="F67" s="59">
        <v>0</v>
      </c>
      <c r="G67" s="59">
        <v>71600</v>
      </c>
      <c r="H67" s="59">
        <v>358700</v>
      </c>
      <c r="I67" s="60">
        <v>10000</v>
      </c>
      <c r="J67" s="44">
        <f t="shared" si="5"/>
        <v>0</v>
      </c>
      <c r="K67" s="13"/>
      <c r="L67" s="14"/>
      <c r="M67" s="14"/>
      <c r="N67" s="14"/>
      <c r="O67" s="14"/>
      <c r="P67" s="14"/>
      <c r="Q67" s="15"/>
    </row>
    <row r="68" spans="1:19" x14ac:dyDescent="0.3">
      <c r="A68" s="12" t="s">
        <v>67</v>
      </c>
      <c r="B68" s="54">
        <f t="shared" si="6"/>
        <v>564600</v>
      </c>
      <c r="C68" s="58">
        <v>165000</v>
      </c>
      <c r="D68" s="59">
        <v>200000</v>
      </c>
      <c r="E68" s="59">
        <v>0</v>
      </c>
      <c r="F68" s="59">
        <v>20000</v>
      </c>
      <c r="G68" s="59">
        <v>120600</v>
      </c>
      <c r="H68" s="59">
        <v>46000</v>
      </c>
      <c r="I68" s="60">
        <v>13000</v>
      </c>
      <c r="J68" s="44">
        <f t="shared" si="5"/>
        <v>0</v>
      </c>
      <c r="K68" s="13"/>
      <c r="L68" s="14"/>
      <c r="M68" s="14"/>
      <c r="N68" s="14"/>
      <c r="O68" s="14"/>
      <c r="P68" s="14"/>
      <c r="Q68" s="15"/>
    </row>
    <row r="69" spans="1:19" x14ac:dyDescent="0.3">
      <c r="A69" s="12" t="s">
        <v>68</v>
      </c>
      <c r="B69" s="54">
        <f>SUM(C69:I69)</f>
        <v>260000</v>
      </c>
      <c r="C69" s="58">
        <v>100000</v>
      </c>
      <c r="D69" s="59">
        <v>0</v>
      </c>
      <c r="E69" s="59">
        <v>50000</v>
      </c>
      <c r="F69" s="59">
        <v>0</v>
      </c>
      <c r="G69" s="59">
        <v>0</v>
      </c>
      <c r="H69" s="59">
        <v>110000</v>
      </c>
      <c r="I69" s="60">
        <v>0</v>
      </c>
      <c r="J69" s="44">
        <f t="shared" si="5"/>
        <v>0</v>
      </c>
      <c r="K69" s="13"/>
      <c r="L69" s="14"/>
      <c r="M69" s="14"/>
      <c r="N69" s="14"/>
      <c r="O69" s="14"/>
      <c r="P69" s="14"/>
      <c r="Q69" s="15"/>
    </row>
    <row r="70" spans="1:19" x14ac:dyDescent="0.3">
      <c r="A70" s="12" t="s">
        <v>69</v>
      </c>
      <c r="B70" s="54">
        <f t="shared" si="6"/>
        <v>1218750</v>
      </c>
      <c r="C70" s="58">
        <v>200000</v>
      </c>
      <c r="D70" s="59">
        <v>211000</v>
      </c>
      <c r="E70" s="59">
        <v>0</v>
      </c>
      <c r="F70" s="59">
        <v>28000</v>
      </c>
      <c r="G70" s="59">
        <v>38500</v>
      </c>
      <c r="H70" s="59">
        <v>721250</v>
      </c>
      <c r="I70" s="60">
        <v>20000</v>
      </c>
      <c r="J70" s="44">
        <f t="shared" si="5"/>
        <v>0</v>
      </c>
      <c r="K70" s="13"/>
      <c r="L70" s="14"/>
      <c r="M70" s="14"/>
      <c r="N70" s="14"/>
      <c r="O70" s="14"/>
      <c r="P70" s="14"/>
      <c r="Q70" s="15"/>
    </row>
    <row r="71" spans="1:19" x14ac:dyDescent="0.3">
      <c r="A71" s="12" t="s">
        <v>70</v>
      </c>
      <c r="B71" s="54">
        <f>SUM(C71:I71)</f>
        <v>1093610</v>
      </c>
      <c r="C71" s="58">
        <v>0</v>
      </c>
      <c r="D71" s="59">
        <v>36588</v>
      </c>
      <c r="E71" s="59">
        <v>0</v>
      </c>
      <c r="F71" s="59">
        <v>15000</v>
      </c>
      <c r="G71" s="59">
        <v>2400</v>
      </c>
      <c r="H71" s="77">
        <v>1038398</v>
      </c>
      <c r="I71" s="60">
        <v>1224</v>
      </c>
      <c r="J71" s="44">
        <f t="shared" si="5"/>
        <v>0</v>
      </c>
      <c r="K71" s="13"/>
      <c r="L71" s="14"/>
      <c r="M71" s="14"/>
      <c r="N71" s="14"/>
      <c r="O71" s="14"/>
      <c r="P71" s="14"/>
      <c r="Q71" s="15"/>
      <c r="S71" s="1" t="s">
        <v>139</v>
      </c>
    </row>
    <row r="72" spans="1:19" x14ac:dyDescent="0.3">
      <c r="A72" s="12" t="s">
        <v>71</v>
      </c>
      <c r="B72" s="54">
        <f t="shared" si="6"/>
        <v>1242300</v>
      </c>
      <c r="C72" s="58">
        <v>0</v>
      </c>
      <c r="D72" s="59">
        <v>196000</v>
      </c>
      <c r="E72" s="59">
        <v>0</v>
      </c>
      <c r="F72" s="59">
        <v>0</v>
      </c>
      <c r="G72" s="60">
        <v>43600</v>
      </c>
      <c r="H72" s="59">
        <v>994200</v>
      </c>
      <c r="I72" s="81">
        <v>8500</v>
      </c>
      <c r="J72" s="44">
        <f t="shared" si="5"/>
        <v>0</v>
      </c>
      <c r="K72" s="13"/>
      <c r="L72" s="14"/>
      <c r="M72" s="14"/>
      <c r="N72" s="14"/>
      <c r="O72" s="14"/>
      <c r="P72" s="14"/>
      <c r="Q72" s="15"/>
    </row>
    <row r="73" spans="1:19" x14ac:dyDescent="0.3">
      <c r="A73" s="12" t="s">
        <v>72</v>
      </c>
      <c r="B73" s="54">
        <f>SUM(C73:I73)</f>
        <v>2622000</v>
      </c>
      <c r="C73" s="62">
        <v>940000</v>
      </c>
      <c r="D73" s="61">
        <v>575000</v>
      </c>
      <c r="E73" s="61">
        <v>0</v>
      </c>
      <c r="F73" s="61">
        <v>151000</v>
      </c>
      <c r="G73" s="61">
        <v>494000</v>
      </c>
      <c r="H73" s="66">
        <v>397000</v>
      </c>
      <c r="I73" s="63">
        <v>65000</v>
      </c>
      <c r="J73" s="44">
        <f t="shared" si="5"/>
        <v>0</v>
      </c>
      <c r="K73" s="13"/>
      <c r="L73" s="14"/>
      <c r="M73" s="14"/>
      <c r="N73" s="14"/>
      <c r="O73" s="14"/>
      <c r="P73" s="14"/>
      <c r="Q73" s="15"/>
    </row>
    <row r="74" spans="1:19" x14ac:dyDescent="0.3">
      <c r="A74" s="12" t="s">
        <v>73</v>
      </c>
      <c r="B74" s="54">
        <f t="shared" si="6"/>
        <v>885000</v>
      </c>
      <c r="C74" s="62">
        <v>0</v>
      </c>
      <c r="D74" s="61">
        <v>0</v>
      </c>
      <c r="E74" s="61">
        <v>585000</v>
      </c>
      <c r="F74" s="61">
        <v>0</v>
      </c>
      <c r="G74" s="61">
        <v>0</v>
      </c>
      <c r="H74" s="61">
        <v>300000</v>
      </c>
      <c r="I74" s="63">
        <v>0</v>
      </c>
      <c r="J74" s="44">
        <f t="shared" si="5"/>
        <v>0</v>
      </c>
      <c r="K74" s="13"/>
      <c r="L74" s="14"/>
      <c r="M74" s="14"/>
      <c r="N74" s="14"/>
      <c r="O74" s="14"/>
      <c r="P74" s="14"/>
      <c r="Q74" s="15"/>
    </row>
    <row r="75" spans="1:19" x14ac:dyDescent="0.3">
      <c r="A75" s="12" t="s">
        <v>74</v>
      </c>
      <c r="B75" s="54">
        <f t="shared" si="6"/>
        <v>1092600</v>
      </c>
      <c r="C75" s="62">
        <v>300000</v>
      </c>
      <c r="D75" s="61">
        <v>397000</v>
      </c>
      <c r="E75" s="61">
        <v>0</v>
      </c>
      <c r="F75" s="61">
        <v>1000</v>
      </c>
      <c r="G75" s="61">
        <v>352600</v>
      </c>
      <c r="H75" s="61">
        <v>29500</v>
      </c>
      <c r="I75" s="63">
        <v>12500</v>
      </c>
      <c r="J75" s="44">
        <f t="shared" si="5"/>
        <v>0</v>
      </c>
      <c r="K75" s="13"/>
      <c r="L75" s="14"/>
      <c r="M75" s="14"/>
      <c r="N75" s="14"/>
      <c r="O75" s="14"/>
      <c r="P75" s="14"/>
      <c r="Q75" s="15"/>
    </row>
    <row r="76" spans="1:19" x14ac:dyDescent="0.3">
      <c r="A76" s="12" t="s">
        <v>75</v>
      </c>
      <c r="B76" s="54">
        <f t="shared" si="6"/>
        <v>2255683.2200000002</v>
      </c>
      <c r="C76" s="62">
        <v>100000</v>
      </c>
      <c r="D76" s="61">
        <v>0</v>
      </c>
      <c r="E76" s="61">
        <v>0</v>
      </c>
      <c r="F76" s="61">
        <v>15000</v>
      </c>
      <c r="G76" s="61">
        <v>0</v>
      </c>
      <c r="H76" s="61">
        <v>2140683.2200000002</v>
      </c>
      <c r="I76" s="63">
        <v>0</v>
      </c>
      <c r="J76" s="44">
        <f t="shared" si="5"/>
        <v>0</v>
      </c>
      <c r="K76" s="13"/>
      <c r="L76" s="14"/>
      <c r="M76" s="14"/>
      <c r="N76" s="14"/>
      <c r="O76" s="14"/>
      <c r="P76" s="14"/>
      <c r="Q76" s="15"/>
    </row>
    <row r="77" spans="1:19" x14ac:dyDescent="0.3">
      <c r="A77" s="12" t="s">
        <v>76</v>
      </c>
      <c r="B77" s="54">
        <f t="shared" si="6"/>
        <v>726650</v>
      </c>
      <c r="C77" s="62">
        <v>70000</v>
      </c>
      <c r="D77" s="61">
        <v>156650</v>
      </c>
      <c r="E77" s="61">
        <v>0</v>
      </c>
      <c r="F77" s="61">
        <v>0</v>
      </c>
      <c r="G77" s="61">
        <v>270000</v>
      </c>
      <c r="H77" s="61">
        <v>155000</v>
      </c>
      <c r="I77" s="63">
        <v>75000</v>
      </c>
      <c r="J77" s="44">
        <f t="shared" si="5"/>
        <v>0</v>
      </c>
      <c r="K77" s="13"/>
      <c r="L77" s="14"/>
      <c r="M77" s="14"/>
      <c r="N77" s="14"/>
      <c r="O77" s="14"/>
      <c r="P77" s="14"/>
      <c r="Q77" s="15"/>
    </row>
    <row r="78" spans="1:19" x14ac:dyDescent="0.3">
      <c r="A78" s="12" t="s">
        <v>77</v>
      </c>
      <c r="B78" s="64">
        <f t="shared" si="6"/>
        <v>1232800</v>
      </c>
      <c r="C78" s="62">
        <v>295000</v>
      </c>
      <c r="D78" s="61">
        <v>260000</v>
      </c>
      <c r="E78" s="61">
        <v>0</v>
      </c>
      <c r="F78" s="61">
        <v>0</v>
      </c>
      <c r="G78" s="61">
        <v>196800</v>
      </c>
      <c r="H78" s="61">
        <v>441000</v>
      </c>
      <c r="I78" s="63">
        <v>40000</v>
      </c>
      <c r="J78" s="44">
        <f t="shared" si="5"/>
        <v>0</v>
      </c>
      <c r="K78" s="13"/>
      <c r="L78" s="14"/>
      <c r="M78" s="14"/>
      <c r="N78" s="14"/>
      <c r="O78" s="14"/>
      <c r="P78" s="14"/>
      <c r="Q78" s="15"/>
    </row>
    <row r="79" spans="1:19" x14ac:dyDescent="0.3">
      <c r="A79" s="16" t="s">
        <v>78</v>
      </c>
      <c r="B79" s="54">
        <f t="shared" si="6"/>
        <v>1027000</v>
      </c>
      <c r="C79" s="62">
        <v>0</v>
      </c>
      <c r="D79" s="61">
        <v>497000</v>
      </c>
      <c r="E79" s="61">
        <v>0</v>
      </c>
      <c r="F79" s="61">
        <v>0</v>
      </c>
      <c r="G79" s="61">
        <v>330000</v>
      </c>
      <c r="H79" s="61">
        <v>100000</v>
      </c>
      <c r="I79" s="63">
        <v>100000</v>
      </c>
      <c r="J79" s="44">
        <f t="shared" si="5"/>
        <v>0</v>
      </c>
      <c r="K79" s="13"/>
      <c r="L79" s="14"/>
      <c r="M79" s="14"/>
      <c r="N79" s="14"/>
      <c r="O79" s="14"/>
      <c r="P79" s="14"/>
      <c r="Q79" s="15"/>
    </row>
    <row r="80" spans="1:19" x14ac:dyDescent="0.3">
      <c r="A80" s="12" t="s">
        <v>79</v>
      </c>
      <c r="B80" s="54">
        <f t="shared" si="6"/>
        <v>1308200</v>
      </c>
      <c r="C80" s="62">
        <v>0</v>
      </c>
      <c r="D80" s="61">
        <v>0</v>
      </c>
      <c r="E80" s="61">
        <v>923200</v>
      </c>
      <c r="F80" s="61">
        <v>0</v>
      </c>
      <c r="G80" s="61">
        <v>0</v>
      </c>
      <c r="H80" s="61">
        <v>385000</v>
      </c>
      <c r="I80" s="63">
        <v>0</v>
      </c>
      <c r="J80" s="44">
        <f t="shared" si="5"/>
        <v>0</v>
      </c>
      <c r="K80" s="13"/>
      <c r="L80" s="14"/>
      <c r="M80" s="14"/>
      <c r="N80" s="14"/>
      <c r="O80" s="14"/>
      <c r="P80" s="14"/>
      <c r="Q80" s="15"/>
    </row>
    <row r="81" spans="1:17" x14ac:dyDescent="0.3">
      <c r="A81" s="12" t="s">
        <v>80</v>
      </c>
      <c r="B81" s="54">
        <f t="shared" si="6"/>
        <v>2100500</v>
      </c>
      <c r="C81" s="62">
        <v>500000</v>
      </c>
      <c r="D81" s="61">
        <v>30000</v>
      </c>
      <c r="E81" s="61">
        <v>40000</v>
      </c>
      <c r="F81" s="61">
        <v>0</v>
      </c>
      <c r="G81" s="61">
        <v>762000</v>
      </c>
      <c r="H81" s="61">
        <v>758500</v>
      </c>
      <c r="I81" s="63">
        <v>10000</v>
      </c>
      <c r="J81" s="44">
        <f t="shared" si="5"/>
        <v>0</v>
      </c>
      <c r="K81" s="13"/>
      <c r="L81" s="14"/>
      <c r="M81" s="14"/>
      <c r="N81" s="14"/>
      <c r="O81" s="14"/>
      <c r="P81" s="14"/>
      <c r="Q81" s="15"/>
    </row>
    <row r="82" spans="1:17" x14ac:dyDescent="0.3">
      <c r="A82" s="12" t="s">
        <v>81</v>
      </c>
      <c r="B82" s="54">
        <f t="shared" si="6"/>
        <v>1113500</v>
      </c>
      <c r="C82" s="62">
        <v>450000</v>
      </c>
      <c r="D82" s="61">
        <v>130500</v>
      </c>
      <c r="E82" s="61">
        <v>0</v>
      </c>
      <c r="F82" s="61">
        <v>0</v>
      </c>
      <c r="G82" s="61">
        <v>2400</v>
      </c>
      <c r="H82" s="61">
        <v>528600</v>
      </c>
      <c r="I82" s="63">
        <v>2000</v>
      </c>
      <c r="J82" s="44">
        <f t="shared" si="5"/>
        <v>0</v>
      </c>
      <c r="K82" s="13"/>
      <c r="L82" s="14"/>
      <c r="M82" s="14"/>
      <c r="N82" s="14"/>
      <c r="O82" s="14"/>
      <c r="P82" s="14"/>
      <c r="Q82" s="15"/>
    </row>
    <row r="83" spans="1:17" x14ac:dyDescent="0.3">
      <c r="A83" s="12" t="s">
        <v>82</v>
      </c>
      <c r="B83" s="54">
        <f t="shared" si="6"/>
        <v>925950</v>
      </c>
      <c r="C83" s="62">
        <v>100000</v>
      </c>
      <c r="D83" s="61">
        <v>175000</v>
      </c>
      <c r="E83" s="61">
        <v>0</v>
      </c>
      <c r="F83" s="61">
        <v>15000</v>
      </c>
      <c r="G83" s="61">
        <v>499950</v>
      </c>
      <c r="H83" s="61">
        <v>75000</v>
      </c>
      <c r="I83" s="63">
        <v>61000</v>
      </c>
      <c r="J83" s="44">
        <f t="shared" si="5"/>
        <v>0</v>
      </c>
      <c r="K83" s="13"/>
      <c r="L83" s="14"/>
      <c r="M83" s="14"/>
      <c r="N83" s="14"/>
      <c r="O83" s="14"/>
      <c r="P83" s="14"/>
      <c r="Q83" s="15"/>
    </row>
    <row r="84" spans="1:17" x14ac:dyDescent="0.3">
      <c r="A84" s="12" t="s">
        <v>83</v>
      </c>
      <c r="B84" s="54">
        <f t="shared" si="6"/>
        <v>628238</v>
      </c>
      <c r="C84" s="62">
        <v>50000</v>
      </c>
      <c r="D84" s="61">
        <v>50000</v>
      </c>
      <c r="E84" s="61">
        <v>0</v>
      </c>
      <c r="F84" s="61">
        <v>20000</v>
      </c>
      <c r="G84" s="61">
        <v>24000</v>
      </c>
      <c r="H84" s="61">
        <v>465238</v>
      </c>
      <c r="I84" s="63">
        <v>19000</v>
      </c>
      <c r="J84" s="44">
        <f t="shared" si="5"/>
        <v>0</v>
      </c>
      <c r="K84" s="13"/>
      <c r="L84" s="14"/>
      <c r="M84" s="14"/>
      <c r="N84" s="14"/>
      <c r="O84" s="14"/>
      <c r="P84" s="14"/>
      <c r="Q84" s="15"/>
    </row>
    <row r="85" spans="1:17" x14ac:dyDescent="0.3">
      <c r="A85" s="12" t="s">
        <v>84</v>
      </c>
      <c r="B85" s="54">
        <f t="shared" si="6"/>
        <v>142200</v>
      </c>
      <c r="C85" s="62">
        <v>0</v>
      </c>
      <c r="D85" s="61">
        <v>6000</v>
      </c>
      <c r="E85" s="61">
        <v>0</v>
      </c>
      <c r="F85" s="61">
        <v>0</v>
      </c>
      <c r="G85" s="61">
        <v>7000</v>
      </c>
      <c r="H85" s="61">
        <v>127200</v>
      </c>
      <c r="I85" s="63">
        <v>2000</v>
      </c>
      <c r="J85" s="44">
        <f t="shared" si="5"/>
        <v>0</v>
      </c>
      <c r="K85" s="13"/>
      <c r="L85" s="14"/>
      <c r="M85" s="14"/>
      <c r="N85" s="14"/>
      <c r="O85" s="14"/>
      <c r="P85" s="14"/>
      <c r="Q85" s="15"/>
    </row>
    <row r="86" spans="1:17" x14ac:dyDescent="0.3">
      <c r="A86" s="12" t="s">
        <v>85</v>
      </c>
      <c r="B86" s="54">
        <f t="shared" si="6"/>
        <v>1121600</v>
      </c>
      <c r="C86" s="65">
        <v>100000</v>
      </c>
      <c r="D86" s="66">
        <v>330000</v>
      </c>
      <c r="E86" s="66">
        <v>0</v>
      </c>
      <c r="F86" s="66">
        <v>0</v>
      </c>
      <c r="G86" s="66">
        <v>571600</v>
      </c>
      <c r="H86" s="66">
        <v>110000</v>
      </c>
      <c r="I86" s="67">
        <v>10000</v>
      </c>
      <c r="J86" s="44">
        <f t="shared" si="5"/>
        <v>0</v>
      </c>
      <c r="K86" s="17"/>
      <c r="L86" s="18"/>
      <c r="M86" s="18"/>
      <c r="N86" s="18"/>
      <c r="O86" s="18"/>
      <c r="P86" s="18"/>
      <c r="Q86" s="19"/>
    </row>
    <row r="87" spans="1:17" x14ac:dyDescent="0.3">
      <c r="A87" s="12" t="s">
        <v>86</v>
      </c>
      <c r="B87" s="54">
        <f t="shared" si="6"/>
        <v>526200</v>
      </c>
      <c r="C87" s="62">
        <v>100000</v>
      </c>
      <c r="D87" s="61">
        <v>135000</v>
      </c>
      <c r="E87" s="61">
        <v>0</v>
      </c>
      <c r="F87" s="61">
        <v>0</v>
      </c>
      <c r="G87" s="61">
        <v>176200</v>
      </c>
      <c r="H87" s="61">
        <v>95000</v>
      </c>
      <c r="I87" s="63">
        <v>20000</v>
      </c>
      <c r="J87" s="44">
        <f t="shared" si="5"/>
        <v>0</v>
      </c>
      <c r="K87" s="13"/>
      <c r="L87" s="14"/>
      <c r="M87" s="14"/>
      <c r="N87" s="14"/>
      <c r="O87" s="14"/>
      <c r="P87" s="14"/>
      <c r="Q87" s="15"/>
    </row>
    <row r="88" spans="1:17" x14ac:dyDescent="0.3">
      <c r="A88" s="12" t="s">
        <v>87</v>
      </c>
      <c r="B88" s="54">
        <f t="shared" si="6"/>
        <v>447000</v>
      </c>
      <c r="C88" s="62">
        <v>0</v>
      </c>
      <c r="D88" s="61">
        <v>35500</v>
      </c>
      <c r="E88" s="61">
        <v>0</v>
      </c>
      <c r="F88" s="61">
        <v>7500</v>
      </c>
      <c r="G88" s="61">
        <v>33000</v>
      </c>
      <c r="H88" s="61">
        <v>363000</v>
      </c>
      <c r="I88" s="63">
        <v>8000</v>
      </c>
      <c r="J88" s="44">
        <f t="shared" si="5"/>
        <v>0</v>
      </c>
      <c r="K88" s="13"/>
      <c r="L88" s="14"/>
      <c r="M88" s="14"/>
      <c r="N88" s="14"/>
      <c r="O88" s="14"/>
      <c r="P88" s="14"/>
      <c r="Q88" s="15"/>
    </row>
    <row r="89" spans="1:17" x14ac:dyDescent="0.3">
      <c r="A89" s="12" t="s">
        <v>88</v>
      </c>
      <c r="B89" s="54">
        <f t="shared" si="6"/>
        <v>802600</v>
      </c>
      <c r="C89" s="62">
        <v>100000</v>
      </c>
      <c r="D89" s="61">
        <v>26000</v>
      </c>
      <c r="E89" s="61">
        <v>0</v>
      </c>
      <c r="F89" s="61">
        <v>0</v>
      </c>
      <c r="G89" s="61">
        <v>49800</v>
      </c>
      <c r="H89" s="61">
        <v>618800</v>
      </c>
      <c r="I89" s="63">
        <v>8000</v>
      </c>
      <c r="J89" s="44">
        <f t="shared" si="5"/>
        <v>0</v>
      </c>
      <c r="K89" s="13"/>
      <c r="L89" s="14"/>
      <c r="M89" s="14"/>
      <c r="N89" s="14"/>
      <c r="O89" s="14"/>
      <c r="P89" s="14"/>
      <c r="Q89" s="15"/>
    </row>
    <row r="90" spans="1:17" x14ac:dyDescent="0.3">
      <c r="A90" s="12" t="s">
        <v>89</v>
      </c>
      <c r="B90" s="54">
        <f t="shared" si="6"/>
        <v>1262500</v>
      </c>
      <c r="C90" s="62">
        <v>120000</v>
      </c>
      <c r="D90" s="61">
        <v>35100</v>
      </c>
      <c r="E90" s="61">
        <v>0</v>
      </c>
      <c r="F90" s="61">
        <v>22000</v>
      </c>
      <c r="G90" s="61">
        <v>72400</v>
      </c>
      <c r="H90" s="61">
        <v>998000</v>
      </c>
      <c r="I90" s="63">
        <v>15000</v>
      </c>
      <c r="J90" s="44">
        <f t="shared" si="5"/>
        <v>0</v>
      </c>
      <c r="K90" s="13"/>
      <c r="L90" s="14"/>
      <c r="M90" s="14"/>
      <c r="N90" s="14"/>
      <c r="O90" s="14"/>
      <c r="P90" s="14"/>
      <c r="Q90" s="15"/>
    </row>
    <row r="91" spans="1:17" x14ac:dyDescent="0.3">
      <c r="A91" s="12" t="s">
        <v>90</v>
      </c>
      <c r="B91" s="54">
        <f t="shared" si="6"/>
        <v>1118600</v>
      </c>
      <c r="C91" s="62">
        <v>50000</v>
      </c>
      <c r="D91" s="61">
        <v>24000</v>
      </c>
      <c r="E91" s="61">
        <v>10000</v>
      </c>
      <c r="F91" s="61">
        <v>10000</v>
      </c>
      <c r="G91" s="61">
        <v>24600</v>
      </c>
      <c r="H91" s="61">
        <v>1000000</v>
      </c>
      <c r="I91" s="63">
        <v>0</v>
      </c>
      <c r="J91" s="44">
        <f t="shared" si="5"/>
        <v>0</v>
      </c>
      <c r="K91" s="13"/>
      <c r="L91" s="14"/>
      <c r="M91" s="14"/>
      <c r="N91" s="14"/>
      <c r="O91" s="14"/>
      <c r="P91" s="14"/>
      <c r="Q91" s="15"/>
    </row>
    <row r="92" spans="1:17" x14ac:dyDescent="0.3">
      <c r="A92" s="12" t="s">
        <v>91</v>
      </c>
      <c r="B92" s="54">
        <f t="shared" si="6"/>
        <v>241080</v>
      </c>
      <c r="C92" s="62">
        <v>0</v>
      </c>
      <c r="D92" s="61">
        <v>80000</v>
      </c>
      <c r="E92" s="61">
        <v>0</v>
      </c>
      <c r="F92" s="61">
        <v>3400</v>
      </c>
      <c r="G92" s="61">
        <v>84336</v>
      </c>
      <c r="H92" s="61">
        <v>42365</v>
      </c>
      <c r="I92" s="63">
        <v>30979</v>
      </c>
      <c r="J92" s="44">
        <f t="shared" si="5"/>
        <v>0</v>
      </c>
      <c r="K92" s="13"/>
      <c r="L92" s="14"/>
      <c r="M92" s="14"/>
      <c r="N92" s="14"/>
      <c r="O92" s="14"/>
      <c r="P92" s="14"/>
      <c r="Q92" s="15"/>
    </row>
    <row r="93" spans="1:17" x14ac:dyDescent="0.3">
      <c r="A93" s="12" t="s">
        <v>92</v>
      </c>
      <c r="B93" s="54">
        <f t="shared" si="6"/>
        <v>807800</v>
      </c>
      <c r="C93" s="62">
        <v>150000</v>
      </c>
      <c r="D93" s="61">
        <v>120000</v>
      </c>
      <c r="E93" s="61">
        <v>200000</v>
      </c>
      <c r="F93" s="61">
        <v>4000</v>
      </c>
      <c r="G93" s="61">
        <v>45000</v>
      </c>
      <c r="H93" s="61">
        <v>268000</v>
      </c>
      <c r="I93" s="63">
        <v>20800</v>
      </c>
      <c r="J93" s="44">
        <f t="shared" si="5"/>
        <v>0</v>
      </c>
      <c r="K93" s="13"/>
      <c r="L93" s="14"/>
      <c r="M93" s="14"/>
      <c r="N93" s="14"/>
      <c r="O93" s="14"/>
      <c r="P93" s="14"/>
      <c r="Q93" s="15"/>
    </row>
    <row r="94" spans="1:17" x14ac:dyDescent="0.3">
      <c r="A94" s="12" t="s">
        <v>93</v>
      </c>
      <c r="B94" s="54">
        <f t="shared" si="6"/>
        <v>1262000</v>
      </c>
      <c r="C94" s="62">
        <v>0</v>
      </c>
      <c r="D94" s="61">
        <v>0</v>
      </c>
      <c r="E94" s="61">
        <v>0</v>
      </c>
      <c r="F94" s="61">
        <v>0</v>
      </c>
      <c r="G94" s="61">
        <v>0</v>
      </c>
      <c r="H94" s="61">
        <v>1262000</v>
      </c>
      <c r="I94" s="63">
        <v>0</v>
      </c>
      <c r="J94" s="44">
        <f t="shared" si="5"/>
        <v>0</v>
      </c>
      <c r="K94" s="13"/>
      <c r="L94" s="14"/>
      <c r="M94" s="14"/>
      <c r="N94" s="14"/>
      <c r="O94" s="14"/>
      <c r="P94" s="14"/>
      <c r="Q94" s="15"/>
    </row>
    <row r="95" spans="1:17" x14ac:dyDescent="0.3">
      <c r="A95" s="12" t="s">
        <v>94</v>
      </c>
      <c r="B95" s="54">
        <f t="shared" si="6"/>
        <v>798150</v>
      </c>
      <c r="C95" s="62">
        <v>10000</v>
      </c>
      <c r="D95" s="61">
        <v>33540</v>
      </c>
      <c r="E95" s="61">
        <v>0</v>
      </c>
      <c r="F95" s="61">
        <v>3000</v>
      </c>
      <c r="G95" s="61">
        <v>38010</v>
      </c>
      <c r="H95" s="61">
        <v>693100</v>
      </c>
      <c r="I95" s="63">
        <v>20500</v>
      </c>
      <c r="J95" s="44">
        <f t="shared" si="5"/>
        <v>0</v>
      </c>
      <c r="K95" s="13"/>
      <c r="L95" s="14"/>
      <c r="M95" s="14"/>
      <c r="N95" s="14"/>
      <c r="O95" s="14"/>
      <c r="P95" s="14"/>
      <c r="Q95" s="15"/>
    </row>
    <row r="96" spans="1:17" x14ac:dyDescent="0.3">
      <c r="A96" s="12" t="s">
        <v>95</v>
      </c>
      <c r="B96" s="54">
        <f t="shared" si="6"/>
        <v>1396000</v>
      </c>
      <c r="C96" s="62">
        <v>100000</v>
      </c>
      <c r="D96" s="61">
        <v>15000</v>
      </c>
      <c r="E96" s="61">
        <v>0</v>
      </c>
      <c r="F96" s="61">
        <v>0</v>
      </c>
      <c r="G96" s="61">
        <v>30500</v>
      </c>
      <c r="H96" s="61">
        <v>1230500</v>
      </c>
      <c r="I96" s="63">
        <v>20000</v>
      </c>
      <c r="J96" s="44">
        <f t="shared" si="5"/>
        <v>0</v>
      </c>
      <c r="K96" s="13"/>
      <c r="L96" s="14"/>
      <c r="M96" s="14"/>
      <c r="N96" s="14"/>
      <c r="O96" s="14"/>
      <c r="P96" s="14"/>
      <c r="Q96" s="15"/>
    </row>
    <row r="97" spans="1:17" x14ac:dyDescent="0.3">
      <c r="A97" s="12" t="s">
        <v>96</v>
      </c>
      <c r="B97" s="54">
        <f t="shared" si="6"/>
        <v>1418653</v>
      </c>
      <c r="C97" s="62">
        <v>100000</v>
      </c>
      <c r="D97" s="61">
        <v>13900</v>
      </c>
      <c r="E97" s="61">
        <v>659300</v>
      </c>
      <c r="F97" s="61">
        <v>2000</v>
      </c>
      <c r="G97" s="61">
        <v>43695</v>
      </c>
      <c r="H97" s="61">
        <v>597658</v>
      </c>
      <c r="I97" s="63">
        <v>2100</v>
      </c>
      <c r="J97" s="44">
        <f t="shared" si="5"/>
        <v>0</v>
      </c>
      <c r="K97" s="13"/>
      <c r="L97" s="14"/>
      <c r="M97" s="14"/>
      <c r="N97" s="14"/>
      <c r="O97" s="14"/>
      <c r="P97" s="14"/>
      <c r="Q97" s="15"/>
    </row>
    <row r="98" spans="1:17" x14ac:dyDescent="0.3">
      <c r="A98" s="12" t="s">
        <v>97</v>
      </c>
      <c r="B98" s="54">
        <f t="shared" si="6"/>
        <v>942500</v>
      </c>
      <c r="C98" s="62">
        <v>400000</v>
      </c>
      <c r="D98" s="61">
        <v>351500</v>
      </c>
      <c r="E98" s="61">
        <v>0</v>
      </c>
      <c r="F98" s="61">
        <v>3000</v>
      </c>
      <c r="G98" s="61">
        <v>92000</v>
      </c>
      <c r="H98" s="61">
        <v>26000</v>
      </c>
      <c r="I98" s="63">
        <v>70000</v>
      </c>
      <c r="J98" s="44">
        <f t="shared" si="5"/>
        <v>0</v>
      </c>
      <c r="K98" s="13"/>
      <c r="L98" s="14"/>
      <c r="M98" s="14"/>
      <c r="N98" s="14"/>
      <c r="O98" s="14"/>
      <c r="P98" s="14"/>
      <c r="Q98" s="15"/>
    </row>
    <row r="99" spans="1:17" x14ac:dyDescent="0.3">
      <c r="A99" s="12" t="s">
        <v>98</v>
      </c>
      <c r="B99" s="54">
        <f t="shared" ref="B99:B116" si="7">SUM(C99:I99)</f>
        <v>1282500</v>
      </c>
      <c r="C99" s="62">
        <v>100000</v>
      </c>
      <c r="D99" s="61">
        <v>0</v>
      </c>
      <c r="E99" s="61">
        <v>0</v>
      </c>
      <c r="F99" s="61">
        <v>0</v>
      </c>
      <c r="G99" s="61">
        <v>0</v>
      </c>
      <c r="H99" s="61">
        <v>1182500</v>
      </c>
      <c r="I99" s="63">
        <v>0</v>
      </c>
      <c r="J99" s="44">
        <f t="shared" ref="J99:J116" si="8">SUM(K99:Q99)</f>
        <v>0</v>
      </c>
      <c r="K99" s="13"/>
      <c r="L99" s="14"/>
      <c r="M99" s="14"/>
      <c r="N99" s="14"/>
      <c r="O99" s="14"/>
      <c r="P99" s="14"/>
      <c r="Q99" s="15"/>
    </row>
    <row r="100" spans="1:17" x14ac:dyDescent="0.3">
      <c r="A100" s="12" t="s">
        <v>99</v>
      </c>
      <c r="B100" s="54">
        <f t="shared" si="7"/>
        <v>287250</v>
      </c>
      <c r="C100" s="62">
        <v>100000</v>
      </c>
      <c r="D100" s="61">
        <v>26800</v>
      </c>
      <c r="E100" s="61">
        <v>22750</v>
      </c>
      <c r="F100" s="61">
        <v>0</v>
      </c>
      <c r="G100" s="61">
        <v>25400</v>
      </c>
      <c r="H100" s="61">
        <v>112300</v>
      </c>
      <c r="I100" s="63">
        <v>0</v>
      </c>
      <c r="J100" s="44">
        <f t="shared" si="8"/>
        <v>0</v>
      </c>
      <c r="K100" s="13"/>
      <c r="L100" s="14"/>
      <c r="M100" s="14"/>
      <c r="N100" s="14"/>
      <c r="O100" s="14"/>
      <c r="P100" s="14"/>
      <c r="Q100" s="15"/>
    </row>
    <row r="101" spans="1:17" x14ac:dyDescent="0.3">
      <c r="A101" s="12" t="s">
        <v>100</v>
      </c>
      <c r="B101" s="54">
        <f t="shared" si="7"/>
        <v>1391000</v>
      </c>
      <c r="C101" s="62">
        <v>100000</v>
      </c>
      <c r="D101" s="61">
        <v>560000</v>
      </c>
      <c r="E101" s="61">
        <v>15000</v>
      </c>
      <c r="F101" s="61">
        <v>0</v>
      </c>
      <c r="G101" s="61">
        <v>146000</v>
      </c>
      <c r="H101" s="61">
        <v>525000</v>
      </c>
      <c r="I101" s="63">
        <v>45000</v>
      </c>
      <c r="J101" s="44">
        <f t="shared" si="8"/>
        <v>0</v>
      </c>
      <c r="K101" s="13"/>
      <c r="L101" s="14"/>
      <c r="M101" s="14"/>
      <c r="N101" s="14"/>
      <c r="O101" s="14"/>
      <c r="P101" s="14"/>
      <c r="Q101" s="15"/>
    </row>
    <row r="102" spans="1:17" x14ac:dyDescent="0.3">
      <c r="A102" s="12" t="s">
        <v>101</v>
      </c>
      <c r="B102" s="54">
        <f>SUM(C102:I102)</f>
        <v>426600</v>
      </c>
      <c r="C102" s="62">
        <v>200000</v>
      </c>
      <c r="D102" s="61">
        <v>72950</v>
      </c>
      <c r="E102" s="61">
        <v>0</v>
      </c>
      <c r="F102" s="61">
        <v>4500</v>
      </c>
      <c r="G102" s="61">
        <v>40500</v>
      </c>
      <c r="H102" s="61">
        <v>96150</v>
      </c>
      <c r="I102" s="63">
        <v>12500</v>
      </c>
      <c r="J102" s="44">
        <f t="shared" si="8"/>
        <v>0</v>
      </c>
      <c r="K102" s="13"/>
      <c r="L102" s="14"/>
      <c r="M102" s="14"/>
      <c r="N102" s="14"/>
      <c r="O102" s="14"/>
      <c r="P102" s="14"/>
      <c r="Q102" s="15"/>
    </row>
    <row r="103" spans="1:17" x14ac:dyDescent="0.3">
      <c r="A103" s="12" t="s">
        <v>102</v>
      </c>
      <c r="B103" s="68">
        <f t="shared" si="7"/>
        <v>146650</v>
      </c>
      <c r="C103" s="62">
        <v>0</v>
      </c>
      <c r="D103" s="61">
        <v>20550</v>
      </c>
      <c r="E103" s="61">
        <v>0</v>
      </c>
      <c r="F103" s="61">
        <v>1200</v>
      </c>
      <c r="G103" s="61">
        <v>63800</v>
      </c>
      <c r="H103" s="61">
        <v>58000</v>
      </c>
      <c r="I103" s="63">
        <v>3100</v>
      </c>
      <c r="J103" s="44">
        <f t="shared" si="8"/>
        <v>0</v>
      </c>
      <c r="K103" s="13"/>
      <c r="L103" s="14"/>
      <c r="M103" s="14"/>
      <c r="N103" s="14"/>
      <c r="O103" s="14"/>
      <c r="P103" s="14"/>
      <c r="Q103" s="15"/>
    </row>
    <row r="104" spans="1:17" x14ac:dyDescent="0.3">
      <c r="A104" s="12" t="s">
        <v>103</v>
      </c>
      <c r="B104" s="54">
        <f t="shared" si="7"/>
        <v>2837630</v>
      </c>
      <c r="C104" s="62">
        <v>400000</v>
      </c>
      <c r="D104" s="61">
        <v>826450</v>
      </c>
      <c r="E104" s="61">
        <v>18000</v>
      </c>
      <c r="F104" s="61">
        <v>4500</v>
      </c>
      <c r="G104" s="61">
        <v>147000</v>
      </c>
      <c r="H104" s="61">
        <v>1425680</v>
      </c>
      <c r="I104" s="63">
        <v>16000</v>
      </c>
      <c r="J104" s="44">
        <f t="shared" si="8"/>
        <v>0</v>
      </c>
      <c r="K104" s="13"/>
      <c r="L104" s="14"/>
      <c r="M104" s="14"/>
      <c r="N104" s="14"/>
      <c r="O104" s="14"/>
      <c r="P104" s="14"/>
      <c r="Q104" s="15"/>
    </row>
    <row r="105" spans="1:17" x14ac:dyDescent="0.3">
      <c r="A105" s="12" t="s">
        <v>104</v>
      </c>
      <c r="B105" s="54">
        <f t="shared" si="7"/>
        <v>1300710</v>
      </c>
      <c r="C105" s="62">
        <v>25000</v>
      </c>
      <c r="D105" s="61">
        <v>50000</v>
      </c>
      <c r="E105" s="61">
        <v>628950</v>
      </c>
      <c r="F105" s="61">
        <v>0</v>
      </c>
      <c r="G105" s="61">
        <v>6760</v>
      </c>
      <c r="H105" s="61">
        <v>575000</v>
      </c>
      <c r="I105" s="63">
        <v>15000</v>
      </c>
      <c r="J105" s="44">
        <f t="shared" si="8"/>
        <v>0</v>
      </c>
      <c r="K105" s="13"/>
      <c r="L105" s="14"/>
      <c r="M105" s="14"/>
      <c r="N105" s="14"/>
      <c r="O105" s="14"/>
      <c r="P105" s="14"/>
      <c r="Q105" s="15"/>
    </row>
    <row r="106" spans="1:17" x14ac:dyDescent="0.3">
      <c r="A106" s="12" t="s">
        <v>105</v>
      </c>
      <c r="B106" s="54">
        <f t="shared" si="7"/>
        <v>483050</v>
      </c>
      <c r="C106" s="62">
        <v>100000</v>
      </c>
      <c r="D106" s="61">
        <v>117800</v>
      </c>
      <c r="E106" s="61">
        <v>0</v>
      </c>
      <c r="F106" s="61">
        <v>11250</v>
      </c>
      <c r="G106" s="61">
        <v>226400</v>
      </c>
      <c r="H106" s="61">
        <v>17600</v>
      </c>
      <c r="I106" s="63">
        <v>10000</v>
      </c>
      <c r="J106" s="44">
        <f t="shared" si="8"/>
        <v>0</v>
      </c>
      <c r="K106" s="13"/>
      <c r="L106" s="14"/>
      <c r="M106" s="14"/>
      <c r="N106" s="14"/>
      <c r="O106" s="14"/>
      <c r="P106" s="14"/>
      <c r="Q106" s="15"/>
    </row>
    <row r="107" spans="1:17" x14ac:dyDescent="0.3">
      <c r="A107" s="12" t="s">
        <v>106</v>
      </c>
      <c r="B107" s="54">
        <f t="shared" si="7"/>
        <v>1218200</v>
      </c>
      <c r="C107" s="62">
        <v>0</v>
      </c>
      <c r="D107" s="61">
        <v>0</v>
      </c>
      <c r="E107" s="61">
        <v>0</v>
      </c>
      <c r="F107" s="61">
        <v>0</v>
      </c>
      <c r="G107" s="61">
        <v>18200</v>
      </c>
      <c r="H107" s="61">
        <v>1110000</v>
      </c>
      <c r="I107" s="63">
        <v>90000</v>
      </c>
      <c r="J107" s="44">
        <f t="shared" si="8"/>
        <v>0</v>
      </c>
      <c r="K107" s="13"/>
      <c r="L107" s="14"/>
      <c r="M107" s="14"/>
      <c r="N107" s="14"/>
      <c r="O107" s="14"/>
      <c r="P107" s="14"/>
      <c r="Q107" s="15"/>
    </row>
    <row r="108" spans="1:17" x14ac:dyDescent="0.3">
      <c r="A108" s="12" t="s">
        <v>107</v>
      </c>
      <c r="B108" s="54">
        <f t="shared" si="7"/>
        <v>668300</v>
      </c>
      <c r="C108" s="62">
        <v>200000</v>
      </c>
      <c r="D108" s="61">
        <v>164000</v>
      </c>
      <c r="E108" s="61">
        <v>0</v>
      </c>
      <c r="F108" s="61">
        <v>20000</v>
      </c>
      <c r="G108" s="61">
        <v>258300</v>
      </c>
      <c r="H108" s="61">
        <v>0</v>
      </c>
      <c r="I108" s="63">
        <v>26000</v>
      </c>
      <c r="J108" s="44">
        <f t="shared" si="8"/>
        <v>0</v>
      </c>
      <c r="K108" s="13"/>
      <c r="L108" s="14"/>
      <c r="M108" s="14"/>
      <c r="N108" s="14"/>
      <c r="O108" s="14"/>
      <c r="P108" s="14"/>
      <c r="Q108" s="15"/>
    </row>
    <row r="109" spans="1:17" x14ac:dyDescent="0.3">
      <c r="A109" s="12" t="s">
        <v>108</v>
      </c>
      <c r="B109" s="54">
        <f t="shared" si="7"/>
        <v>2717891.6</v>
      </c>
      <c r="C109" s="62">
        <v>400000</v>
      </c>
      <c r="D109" s="61">
        <v>1177971.6000000001</v>
      </c>
      <c r="E109" s="61">
        <v>0</v>
      </c>
      <c r="F109" s="61">
        <v>0</v>
      </c>
      <c r="G109" s="61">
        <v>659132</v>
      </c>
      <c r="H109" s="61">
        <v>321167</v>
      </c>
      <c r="I109" s="63">
        <v>159621</v>
      </c>
      <c r="J109" s="44">
        <f t="shared" si="8"/>
        <v>0</v>
      </c>
      <c r="K109" s="13"/>
      <c r="L109" s="14"/>
      <c r="M109" s="14"/>
      <c r="N109" s="14"/>
      <c r="O109" s="14"/>
      <c r="P109" s="14"/>
      <c r="Q109" s="15"/>
    </row>
    <row r="110" spans="1:17" x14ac:dyDescent="0.3">
      <c r="A110" s="12" t="s">
        <v>109</v>
      </c>
      <c r="B110" s="54">
        <f t="shared" si="7"/>
        <v>907898.5</v>
      </c>
      <c r="C110" s="62">
        <v>100000</v>
      </c>
      <c r="D110" s="61">
        <v>112715</v>
      </c>
      <c r="E110" s="61">
        <v>11812.5</v>
      </c>
      <c r="F110" s="61">
        <v>40000</v>
      </c>
      <c r="G110" s="61">
        <v>122539</v>
      </c>
      <c r="H110" s="61">
        <v>507832</v>
      </c>
      <c r="I110" s="63">
        <v>13000</v>
      </c>
      <c r="J110" s="44">
        <f t="shared" si="8"/>
        <v>0</v>
      </c>
      <c r="K110" s="13"/>
      <c r="L110" s="14"/>
      <c r="M110" s="14"/>
      <c r="N110" s="14"/>
      <c r="O110" s="14"/>
      <c r="P110" s="14"/>
      <c r="Q110" s="15"/>
    </row>
    <row r="111" spans="1:17" x14ac:dyDescent="0.3">
      <c r="A111" s="12" t="s">
        <v>110</v>
      </c>
      <c r="B111" s="54">
        <f t="shared" si="7"/>
        <v>508850</v>
      </c>
      <c r="C111" s="62">
        <v>150000</v>
      </c>
      <c r="D111" s="61">
        <v>37000</v>
      </c>
      <c r="E111" s="61">
        <v>50000</v>
      </c>
      <c r="F111" s="61">
        <v>2000</v>
      </c>
      <c r="G111" s="61">
        <v>31150</v>
      </c>
      <c r="H111" s="61">
        <v>233100</v>
      </c>
      <c r="I111" s="63">
        <v>5600</v>
      </c>
      <c r="J111" s="44">
        <f t="shared" si="8"/>
        <v>0</v>
      </c>
      <c r="K111" s="13"/>
      <c r="L111" s="14"/>
      <c r="M111" s="14"/>
      <c r="N111" s="14"/>
      <c r="O111" s="14"/>
      <c r="P111" s="14"/>
      <c r="Q111" s="15"/>
    </row>
    <row r="112" spans="1:17" x14ac:dyDescent="0.3">
      <c r="A112" s="12" t="s">
        <v>111</v>
      </c>
      <c r="B112" s="54">
        <f t="shared" si="7"/>
        <v>444832</v>
      </c>
      <c r="C112" s="62">
        <v>50000</v>
      </c>
      <c r="D112" s="61">
        <v>178825</v>
      </c>
      <c r="E112" s="61">
        <v>0</v>
      </c>
      <c r="F112" s="61">
        <v>10100</v>
      </c>
      <c r="G112" s="61">
        <v>79100</v>
      </c>
      <c r="H112" s="61">
        <v>82657</v>
      </c>
      <c r="I112" s="63">
        <v>44150</v>
      </c>
      <c r="J112" s="44">
        <f t="shared" si="8"/>
        <v>0</v>
      </c>
      <c r="K112" s="13"/>
      <c r="L112" s="14"/>
      <c r="M112" s="14"/>
      <c r="N112" s="14"/>
      <c r="O112" s="14"/>
      <c r="P112" s="14"/>
      <c r="Q112" s="15"/>
    </row>
    <row r="113" spans="1:17" x14ac:dyDescent="0.3">
      <c r="A113" s="12" t="s">
        <v>112</v>
      </c>
      <c r="B113" s="54">
        <f t="shared" si="7"/>
        <v>499800</v>
      </c>
      <c r="C113" s="62">
        <v>50000</v>
      </c>
      <c r="D113" s="61">
        <v>200000</v>
      </c>
      <c r="E113" s="61">
        <v>40000</v>
      </c>
      <c r="F113" s="61">
        <v>5000</v>
      </c>
      <c r="G113" s="61">
        <v>70000</v>
      </c>
      <c r="H113" s="61">
        <v>94800</v>
      </c>
      <c r="I113" s="63">
        <v>40000</v>
      </c>
      <c r="J113" s="44">
        <f t="shared" si="8"/>
        <v>0</v>
      </c>
      <c r="K113" s="13"/>
      <c r="L113" s="14"/>
      <c r="M113" s="14"/>
      <c r="N113" s="14"/>
      <c r="O113" s="14"/>
      <c r="P113" s="14"/>
      <c r="Q113" s="15"/>
    </row>
    <row r="114" spans="1:17" x14ac:dyDescent="0.3">
      <c r="A114" s="12" t="s">
        <v>113</v>
      </c>
      <c r="B114" s="54">
        <f t="shared" si="7"/>
        <v>1375775</v>
      </c>
      <c r="C114" s="62">
        <v>300000</v>
      </c>
      <c r="D114" s="61">
        <v>642000</v>
      </c>
      <c r="E114" s="61">
        <v>0</v>
      </c>
      <c r="F114" s="61">
        <v>11700</v>
      </c>
      <c r="G114" s="61">
        <v>330075</v>
      </c>
      <c r="H114" s="61">
        <v>40000</v>
      </c>
      <c r="I114" s="63">
        <v>52000</v>
      </c>
      <c r="J114" s="44">
        <f t="shared" si="8"/>
        <v>0</v>
      </c>
      <c r="K114" s="13"/>
      <c r="L114" s="14"/>
      <c r="M114" s="14"/>
      <c r="N114" s="14"/>
      <c r="O114" s="14"/>
      <c r="P114" s="14"/>
      <c r="Q114" s="15"/>
    </row>
    <row r="115" spans="1:17" x14ac:dyDescent="0.3">
      <c r="A115" s="20" t="s">
        <v>114</v>
      </c>
      <c r="B115" s="54">
        <f t="shared" si="7"/>
        <v>631500</v>
      </c>
      <c r="C115" s="62">
        <v>2000</v>
      </c>
      <c r="D115" s="61">
        <v>12000</v>
      </c>
      <c r="E115" s="61">
        <v>0</v>
      </c>
      <c r="F115" s="61">
        <v>0</v>
      </c>
      <c r="G115" s="80">
        <v>10000</v>
      </c>
      <c r="H115" s="61">
        <v>607500</v>
      </c>
      <c r="I115" s="63">
        <v>0</v>
      </c>
      <c r="J115" s="44">
        <f t="shared" si="8"/>
        <v>0</v>
      </c>
      <c r="K115" s="13"/>
      <c r="L115" s="14"/>
      <c r="M115" s="14"/>
      <c r="N115" s="14"/>
      <c r="O115" s="14"/>
      <c r="P115" s="14"/>
      <c r="Q115" s="15"/>
    </row>
    <row r="116" spans="1:17" ht="15" thickBot="1" x14ac:dyDescent="0.35">
      <c r="A116" s="21" t="s">
        <v>115</v>
      </c>
      <c r="B116" s="69">
        <f t="shared" si="7"/>
        <v>1965500</v>
      </c>
      <c r="C116" s="70">
        <v>0</v>
      </c>
      <c r="D116" s="71">
        <v>893500</v>
      </c>
      <c r="E116" s="71">
        <v>0</v>
      </c>
      <c r="F116" s="72">
        <v>0</v>
      </c>
      <c r="G116" s="61">
        <v>692000</v>
      </c>
      <c r="H116" s="79">
        <v>180000</v>
      </c>
      <c r="I116" s="72">
        <v>200000</v>
      </c>
      <c r="J116" s="45">
        <f t="shared" si="8"/>
        <v>0</v>
      </c>
      <c r="K116" s="22"/>
      <c r="L116" s="23"/>
      <c r="M116" s="23"/>
      <c r="N116" s="23"/>
      <c r="O116" s="23"/>
      <c r="P116" s="23"/>
      <c r="Q116" s="24"/>
    </row>
    <row r="117" spans="1:17" x14ac:dyDescent="0.3">
      <c r="C117" s="46">
        <f t="shared" ref="C117:H117" si="9">COUNTIF(C3:C116,"&gt;0")</f>
        <v>84</v>
      </c>
      <c r="D117" s="46">
        <f t="shared" si="9"/>
        <v>105</v>
      </c>
      <c r="E117" s="46">
        <f t="shared" si="9"/>
        <v>25</v>
      </c>
      <c r="F117" s="46">
        <f t="shared" si="9"/>
        <v>54</v>
      </c>
      <c r="G117" s="46">
        <f t="shared" si="9"/>
        <v>104</v>
      </c>
      <c r="H117" s="46">
        <f t="shared" si="9"/>
        <v>113</v>
      </c>
      <c r="I117" s="46">
        <f>COUNTIF(I3:I116,"&gt;0")</f>
        <v>92</v>
      </c>
      <c r="K117" s="46">
        <f t="shared" ref="K117:P117" si="10">COUNTIF(K3:K116,"&gt;0")</f>
        <v>0</v>
      </c>
      <c r="L117" s="46">
        <f t="shared" si="10"/>
        <v>0</v>
      </c>
      <c r="M117" s="46">
        <f t="shared" si="10"/>
        <v>0</v>
      </c>
      <c r="N117" s="46">
        <f t="shared" si="10"/>
        <v>0</v>
      </c>
      <c r="O117" s="46">
        <f t="shared" si="10"/>
        <v>0</v>
      </c>
      <c r="P117" s="46">
        <f t="shared" si="10"/>
        <v>0</v>
      </c>
      <c r="Q117" s="46"/>
    </row>
    <row r="118" spans="1:17" x14ac:dyDescent="0.3">
      <c r="B118" s="74"/>
      <c r="C118" s="75"/>
    </row>
  </sheetData>
  <printOptions horizontalCentered="1"/>
  <pageMargins left="0.7" right="0.7" top="0.75" bottom="0.75" header="0.3" footer="0.3"/>
  <pageSetup scale="86" orientation="landscape" r:id="rId1"/>
  <headerFooter>
    <oddHeader>&amp;C&amp;24FY16 Needs Assessment&amp;R&amp;D</oddHeader>
    <oddFooter>&amp;RPage &amp;P of &amp;N</oddFooter>
  </headerFooter>
  <rowBreaks count="2" manualBreakCount="2">
    <brk id="35" max="9" man="1"/>
    <brk id="7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FY27 Adv Alloc</vt:lpstr>
      <vt:lpstr>FY27 Initial allocation</vt:lpstr>
      <vt:lpstr>Needs_Request</vt:lpstr>
      <vt:lpstr>Needs_Request!Print_Area</vt:lpstr>
      <vt:lpstr>Needs_Request!Print_Titles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Cody, Tammy</dc:creator>
  <cp:lastModifiedBy>Pellett, Jennifer</cp:lastModifiedBy>
  <cp:lastPrinted>2024-12-11T23:09:50Z</cp:lastPrinted>
  <dcterms:created xsi:type="dcterms:W3CDTF">2015-11-18T21:42:02Z</dcterms:created>
  <dcterms:modified xsi:type="dcterms:W3CDTF">2026-01-21T17:42:48Z</dcterms:modified>
  <cp:contentStatus/>
</cp:coreProperties>
</file>